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https://d.docs.live.net/6d6a6f29a6915e41/toastmasters/1. 2021-22/TLI 2021/Pathways The Road to DTM TLI Summer 2021/"/>
    </mc:Choice>
  </mc:AlternateContent>
  <xr:revisionPtr revIDLastSave="0" documentId="8_{17D775EE-B273-4C70-A664-8C36DCE97B73}" xr6:coauthVersionLast="47" xr6:coauthVersionMax="47" xr10:uidLastSave="{00000000-0000-0000-0000-000000000000}"/>
  <bookViews>
    <workbookView xWindow="-120" yWindow="-120" windowWidth="29040" windowHeight="15840" xr2:uid="{00000000-000D-0000-FFFF-FFFF00000000}"/>
  </bookViews>
  <sheets>
    <sheet name="Pathways" sheetId="1" r:id="rId1"/>
    <sheet name="Manuals" sheetId="2" state="hidden" r:id="rId2"/>
    <sheet name="Sheet1"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3" i="1" l="1"/>
  <c r="H27" i="1"/>
  <c r="D27" i="1"/>
  <c r="B14" i="1"/>
  <c r="H36" i="1" l="1"/>
  <c r="H22" i="1"/>
  <c r="D51" i="1" l="1"/>
  <c r="D50" i="1"/>
  <c r="D47" i="1"/>
  <c r="D41" i="1"/>
  <c r="D40" i="1"/>
  <c r="D37" i="1"/>
  <c r="C51" i="1"/>
  <c r="C50" i="1"/>
  <c r="C47" i="1"/>
  <c r="C41" i="1"/>
  <c r="C40" i="1"/>
  <c r="C37" i="1"/>
  <c r="C33" i="1"/>
  <c r="C31" i="1"/>
  <c r="C30" i="1"/>
  <c r="C29" i="1"/>
  <c r="C27" i="1"/>
  <c r="D26" i="1"/>
  <c r="M26" i="1"/>
  <c r="N26" i="1"/>
  <c r="O26" i="1"/>
  <c r="H25" i="1"/>
  <c r="C22" i="1"/>
  <c r="D22" i="1"/>
  <c r="D16" i="1"/>
  <c r="D15" i="1"/>
  <c r="C16" i="1"/>
  <c r="C15" i="1"/>
  <c r="C8" i="1"/>
  <c r="C6" i="1"/>
  <c r="C4" i="1"/>
  <c r="B35" i="1" l="1"/>
  <c r="D35" i="1" l="1"/>
  <c r="C35" i="1"/>
  <c r="C5" i="1"/>
  <c r="H59" i="1" l="1"/>
  <c r="H58" i="1"/>
  <c r="H53" i="1"/>
  <c r="B49" i="1"/>
  <c r="B46" i="1"/>
  <c r="B39" i="1"/>
  <c r="B36" i="1"/>
  <c r="B24" i="1"/>
  <c r="B21" i="1"/>
  <c r="D21" i="1" s="1"/>
  <c r="D14" i="1"/>
  <c r="B11" i="1"/>
  <c r="B10" i="1"/>
  <c r="C39" i="1" l="1"/>
  <c r="D46" i="1"/>
  <c r="C46" i="1"/>
  <c r="D36" i="1"/>
  <c r="C36" i="1"/>
  <c r="D49" i="1"/>
  <c r="C49" i="1"/>
  <c r="C10" i="1"/>
  <c r="D10" i="1"/>
  <c r="C11" i="1"/>
  <c r="D11" i="1"/>
  <c r="D24" i="1"/>
  <c r="C24" i="1"/>
  <c r="C21" i="1"/>
  <c r="C14" i="1"/>
  <c r="H57" i="1"/>
  <c r="H56" i="1"/>
  <c r="H55" i="1"/>
  <c r="H54" i="1"/>
  <c r="H51" i="1"/>
  <c r="H50" i="1"/>
  <c r="H49" i="1"/>
  <c r="H47" i="1"/>
  <c r="H46" i="1"/>
  <c r="H43" i="1"/>
  <c r="H39" i="1"/>
  <c r="H37" i="1"/>
  <c r="H35" i="1"/>
  <c r="H33" i="1"/>
  <c r="H32" i="1"/>
  <c r="H31" i="1"/>
  <c r="H30" i="1"/>
  <c r="H29" i="1"/>
  <c r="H24" i="1"/>
  <c r="H21" i="1"/>
  <c r="H20" i="1"/>
  <c r="H19" i="1"/>
  <c r="H18" i="1"/>
  <c r="H16" i="1"/>
  <c r="H15" i="1"/>
  <c r="H14" i="1"/>
  <c r="H12" i="1"/>
  <c r="H11" i="1"/>
  <c r="H10" i="1"/>
  <c r="H7" i="1"/>
  <c r="H5" i="1"/>
  <c r="H4" i="1"/>
  <c r="M38" i="1"/>
  <c r="O30" i="1"/>
  <c r="O28" i="1"/>
  <c r="N32" i="1"/>
  <c r="N30" i="1"/>
  <c r="N28" i="1"/>
  <c r="M37" i="1"/>
  <c r="M34" i="1"/>
  <c r="M32" i="1"/>
  <c r="M30" i="1"/>
  <c r="M28" i="1"/>
  <c r="O3" i="1"/>
  <c r="N3" i="1"/>
  <c r="M36" i="1"/>
  <c r="O31" i="1"/>
  <c r="O29" i="1"/>
  <c r="O27" i="1"/>
  <c r="M3" i="1"/>
  <c r="N33" i="1"/>
  <c r="N31" i="1"/>
  <c r="N29" i="1"/>
  <c r="N27" i="1"/>
  <c r="M33" i="1"/>
  <c r="M31" i="1"/>
  <c r="M29" i="1"/>
  <c r="M27" i="1"/>
  <c r="M35" i="1"/>
  <c r="K4" i="1" l="1"/>
</calcChain>
</file>

<file path=xl/sharedStrings.xml><?xml version="1.0" encoding="utf-8"?>
<sst xmlns="http://schemas.openxmlformats.org/spreadsheetml/2006/main" count="843" uniqueCount="358">
  <si>
    <t>PATHS</t>
  </si>
  <si>
    <t>PROJECT</t>
  </si>
  <si>
    <t>Level</t>
  </si>
  <si>
    <t>Project</t>
  </si>
  <si>
    <t>Speech Requirement</t>
  </si>
  <si>
    <t>Other Requirements</t>
  </si>
  <si>
    <t>Speech Title</t>
  </si>
  <si>
    <t>Club</t>
  </si>
  <si>
    <t>Date</t>
  </si>
  <si>
    <t>SPEECH REQUIREMENTS</t>
  </si>
  <si>
    <t>OTHER REQUIREMENTS</t>
  </si>
  <si>
    <t>DESCRIPTION</t>
  </si>
  <si>
    <t>Comments</t>
  </si>
  <si>
    <t>PURPOSE</t>
  </si>
  <si>
    <t>CHOOSE L3 ELECTIVE</t>
  </si>
  <si>
    <t>CHOOSE L4 ELECTIVE</t>
  </si>
  <si>
    <t>Dynamic Leadership</t>
  </si>
  <si>
    <t>CHOOSE L5 ELECTIVE</t>
  </si>
  <si>
    <t>CHOOSE PATH #1</t>
  </si>
  <si>
    <t>Ice Breaker</t>
  </si>
  <si>
    <t>Active Listening</t>
  </si>
  <si>
    <t>None</t>
  </si>
  <si>
    <t>This project covers the difference between hearing and listening, and steps for exploring the ways listening helps build strong, lasting connections.</t>
  </si>
  <si>
    <t>The purpose of this project is to demonstrate your ability to listen to what others say.</t>
  </si>
  <si>
    <t>Serving as Topicsmaster at a club meeting</t>
  </si>
  <si>
    <t>Effective Coaching</t>
  </si>
  <si>
    <t>Evaluation and Feedback</t>
  </si>
  <si>
    <t>Building a Social Media Presence</t>
  </si>
  <si>
    <t>5-7 min speech</t>
  </si>
  <si>
    <t>This project addresses how best to use different types of online communication. You will create and maintain an online profile to promote yourself or an organization.</t>
  </si>
  <si>
    <t>The purpose of this project is to apply your understanding of social media to enhance an established or new social media presence.</t>
  </si>
  <si>
    <t>Innovative Planning</t>
  </si>
  <si>
    <t>Communicate Change</t>
  </si>
  <si>
    <t>Develop Plan for Communicating Change</t>
  </si>
  <si>
    <t>This project focuses on creating a communication plan by gathering evidence to support the need for change and communicating change with your audience.</t>
  </si>
  <si>
    <t>The purpose of this project is to practice the skills needed to effectively communicate change to a group or organization.</t>
  </si>
  <si>
    <t>Leadership Development</t>
  </si>
  <si>
    <t>Connect with Storytelling</t>
  </si>
  <si>
    <t>Select a Story</t>
  </si>
  <si>
    <t>This project addresses storytelling techniques and descriptive skills to help make every speech relatable and interesting.</t>
  </si>
  <si>
    <t>The purpose of this project is to practice using a story within a speech or giving a speech that is a story.</t>
  </si>
  <si>
    <t>Motivational Strategies</t>
  </si>
  <si>
    <t>Researching and Presenting</t>
  </si>
  <si>
    <t>Connect with Your Audience</t>
  </si>
  <si>
    <t>Progress to DTM</t>
  </si>
  <si>
    <t>Unfamiliar Topic</t>
  </si>
  <si>
    <t>This project focuses on different audience types and how to address them effectively.</t>
  </si>
  <si>
    <t>The purpose of this project is to practice the skills needed to connect with an unfamiliar audience.</t>
  </si>
  <si>
    <t>Persuasive Influence</t>
  </si>
  <si>
    <t>Understanding Your Leadership Style</t>
  </si>
  <si>
    <t>Create a Podcast</t>
  </si>
  <si>
    <t>2-3 min speech</t>
  </si>
  <si>
    <t>Record 60-min podcast</t>
  </si>
  <si>
    <t>This project addresses the skills you need to develop a podcast, create interesting content and organize a cohesive program. You will learn how to record and upload it to the internet.</t>
  </si>
  <si>
    <t>The purpose of this project is to introduce you to the skills needed to organize and present a podcast.</t>
  </si>
  <si>
    <t>Presentation Mastery</t>
  </si>
  <si>
    <t>Understanding Your Communication Style</t>
  </si>
  <si>
    <t>Creating Effective Visual Aids</t>
  </si>
  <si>
    <t>Create 1-3 visual aids</t>
  </si>
  <si>
    <t>This project addresses effective methods for choosing the best visual aid for your presentation along with the creation and use of each type.</t>
  </si>
  <si>
    <t>The purpose of this project is to practice selecting and using a variety of visual aids during a speech.</t>
  </si>
  <si>
    <t>Strategic Relationships</t>
  </si>
  <si>
    <t>Introduction to Toastmasters Mentoring</t>
  </si>
  <si>
    <t>Cross-Cultural Understanding</t>
  </si>
  <si>
    <t>Defining Your Cultural Identity Resource</t>
  </si>
  <si>
    <t>This project focuses on understanding the cultures with which you identify and the impact of stereotypes associated with your cultures and others.</t>
  </si>
  <si>
    <t>The purpose of this project is to identify your own cultural identities and the stereotypes that impact others’ perceptions of you.</t>
  </si>
  <si>
    <t>Team Collaboration</t>
  </si>
  <si>
    <t>Negotiate the Best Outcome</t>
  </si>
  <si>
    <t>Deliver Social Speeches</t>
  </si>
  <si>
    <t>Two 3-4 min speeches</t>
  </si>
  <si>
    <t>Social Speech Basics Resource</t>
  </si>
  <si>
    <t>This project addresses the skills needed to compose a speech for a social occasion including a toast, eulogy, an acceptance speech and a speech praising an individual or group.</t>
  </si>
  <si>
    <t>The purpose of this project is to practice delivering social speeches in front of your club members.</t>
  </si>
  <si>
    <t>Visionary Communication</t>
  </si>
  <si>
    <t>Develop a Communication Plan</t>
  </si>
  <si>
    <t>Write a Communication Plan Resource</t>
  </si>
  <si>
    <t>This project focuses on how to formulate a central message and develop a communication plan for a target audience.</t>
  </si>
  <si>
    <t>The purpose of this project is to practice developing a communication plan.</t>
  </si>
  <si>
    <t>Using Presentation Software</t>
  </si>
  <si>
    <t>Develop Your Vision</t>
  </si>
  <si>
    <t>Two 5-7 min speeches</t>
  </si>
  <si>
    <t>This project focuses on developing a vision for your work or personal life.</t>
  </si>
  <si>
    <t>The purpose of this project is to develop a detailed vision for your personal life, professional life, or an organization.</t>
  </si>
  <si>
    <t>Effective Body Language</t>
  </si>
  <si>
    <t>This project focuses on how to recognize body language used when speaking publicly and how to use gestures to enhance speech content.</t>
  </si>
  <si>
    <t>The purpose of this project is to deliver a speech with awareness of your intentional and unintentional body language, as well as to learn, practice, and refine how you use nonverbal communication when delivering a speech.</t>
  </si>
  <si>
    <t>Ethical Leadership</t>
  </si>
  <si>
    <t>20-40 min panel discussion</t>
  </si>
  <si>
    <t>Ethical Framework Resource</t>
  </si>
  <si>
    <t>This project addresses the importance of recognizing the effect of decisions that impact ethics, best practices for making ethical decisions and developing an ethical framework.</t>
  </si>
  <si>
    <t>The purpose of this project is to develop a clear understanding of your own ethical framework and create an opportunity for others to hear about and discuss ethics in your organization or community.</t>
  </si>
  <si>
    <t>Using Descriptive Language</t>
  </si>
  <si>
    <t>This project addresses the skills needed to give and receive feedback. You will learn about giving, receiving and applying feedback.</t>
  </si>
  <si>
    <t>The purpose of this project is to present a speech on any topic, receive feedback, and apply the feedback to a second speech.</t>
  </si>
  <si>
    <t>4-6 min speech</t>
  </si>
  <si>
    <t>Focus on the Positive</t>
  </si>
  <si>
    <t>2-3 min report or 5-7 min speech</t>
  </si>
  <si>
    <t>This project addresses strategies for improving your personal interactions by understanding the impact of your attitudes and thoughts on daily interactions.</t>
  </si>
  <si>
    <t>The purpose of this project is to practice being aware of your thoughts and feelings, as well as the impact of your responses on others.</t>
  </si>
  <si>
    <t>Make Connections Through Networking</t>
  </si>
  <si>
    <t>High Performance Leadership</t>
  </si>
  <si>
    <t>The focus of this project is to design and complete a project with well-defined goals, lead a team and be accountable to a guidance committee.</t>
  </si>
  <si>
    <t>The purpose of this project is to apply your leadership and planning knowledge to develop a project plan, organize a guidance committee, and implement your plan with the help of a team.</t>
  </si>
  <si>
    <t>This foundational project is designed to introduce you to your club and the skills you need to begin your Toastmasters journey.</t>
  </si>
  <si>
    <t>The purpose of this project is to introduce yourself to the club and learn the basic structure of a public speech.</t>
  </si>
  <si>
    <t>Inspire Your Audience</t>
  </si>
  <si>
    <t>Improvement Through Positive Coaching</t>
  </si>
  <si>
    <t>Coach Individual</t>
  </si>
  <si>
    <t>This project focuses on how your actions can positively affect others and how to nurture relationships and assist an individual in reaching a goal.</t>
  </si>
  <si>
    <t>The purpose of this project is to develop and apply skills for coaching a fellow member or a person outside of Toastmasters who can benefit from your expertise.</t>
  </si>
  <si>
    <t>Prepare for an Interview</t>
  </si>
  <si>
    <t>This project addresses how to present a speech in an enthusiastic and inspiring fashion to establish a strong rapport with your audience.</t>
  </si>
  <si>
    <t>The purpose of this project is to practice writing and delivering a speech that inspires others.</t>
  </si>
  <si>
    <t>Understanding Vocal Variety</t>
  </si>
  <si>
    <t>This project introduces the value of mentorship and the Toastmasters view of mentors and protégés.</t>
  </si>
  <si>
    <t>The purpose of this project is to clearly define how Toastmasters envisions mentoring.</t>
  </si>
  <si>
    <t>Lead in Any Situation</t>
  </si>
  <si>
    <t>8-10 min speech</t>
  </si>
  <si>
    <t>This project focuses on leadership and recognizing the need to adapt your style based on the situation and the people you lead.</t>
  </si>
  <si>
    <t>The purpose of this project is to apply the skills needed to successfully lead in a volunteer or other organization.</t>
  </si>
  <si>
    <t>Leading in Difficult Situations</t>
  </si>
  <si>
    <t>This project focuses on the fundamentals of managing challenges, analyzing difficult situations and identifying best strategies for overcoming adversity.</t>
  </si>
  <si>
    <t>The purpose of this project is to practice strategies for adjusting to unexpected changes to a finalized plan.</t>
  </si>
  <si>
    <t>Manage Change</t>
  </si>
  <si>
    <t>Leading in Your Volunteer Organization</t>
  </si>
  <si>
    <t>This project focuses on the skills required to lead in a volunteer organization and the importance of recognition and reward in motivating volunteers.</t>
  </si>
  <si>
    <t>The purpose of this project is to apply the skills needed to successfully lead in a volunteer organization.</t>
  </si>
  <si>
    <t>CHOOSE PATH #2</t>
  </si>
  <si>
    <t>Leading Your Team</t>
  </si>
  <si>
    <t>Build/Lead a Team</t>
  </si>
  <si>
    <t>This project is designed to help you accomplish a task while leading a small group and give you the opportunity to practice basic skills of leadership.</t>
  </si>
  <si>
    <t>The purpose of this project is to lead a small team to the completion of a project.</t>
  </si>
  <si>
    <t>Lessons Learned</t>
  </si>
  <si>
    <t>This project addresses how to identify the discussion points of a large group meeting, encourage a culture of contribution and voicing opinions, and facilitate productive discussion that yields results.</t>
  </si>
  <si>
    <t>The purpose of this project is to learn about and apply the skills needed to run a lessons learned meeting during a project or after its completion.</t>
  </si>
  <si>
    <t>Managing a Difficult Audience</t>
  </si>
  <si>
    <t>This project focuses on how to network effectively and understanding the importance of being a professional ally to people in your network.</t>
  </si>
  <si>
    <t>The purpose of this project is to develop and practice a personal strategy for building connections through networking.</t>
  </si>
  <si>
    <t>Write a Compelling Blog</t>
  </si>
  <si>
    <t>This project focuses on how to plan for change, develop a communication plan, and identify obstacles to success.</t>
  </si>
  <si>
    <t>The purpose of this project is to practice developing a change management plan.</t>
  </si>
  <si>
    <t>Manage Online Meetings</t>
  </si>
  <si>
    <t>20-25 min meeting</t>
  </si>
  <si>
    <t>This project addresses how to effectively conduct online meetings and webinars, prepare and organize necessary visual aids, and lead with confidence.</t>
  </si>
  <si>
    <t>The purpose of this project is to practice facilitating an online meeting or leading a webinar.</t>
  </si>
  <si>
    <t>Question-and-Answer Session</t>
  </si>
  <si>
    <t>Manage Projects Successfully</t>
  </si>
  <si>
    <t>2-3 min speech &amp; 5-7 min speech</t>
  </si>
  <si>
    <t>This project focuses on skills needed to effectively manage a project, develop rapport with stakeholders and cultivate strong relationships with a team.</t>
  </si>
  <si>
    <t>The purpose of this project is to practice developing a plan, building a team, and fulfilling the plan with the help of your team.</t>
  </si>
  <si>
    <t>Public Relations Strategies</t>
  </si>
  <si>
    <t>Manage Successful Events</t>
  </si>
  <si>
    <t>This project is designed to give you tools to coordinate an event. It includes steps for managing the unexpected, leading a team and creating positive outcomes.</t>
  </si>
  <si>
    <t>The purpose of this project is to practice planning, organizing, leading, and implementing an event.</t>
  </si>
  <si>
    <t>Role Play</t>
  </si>
  <si>
    <t>This project covers common behaviors of difficult audience members and how to address each behavior in a calm, effective and professional way.</t>
  </si>
  <si>
    <t>The purpose of this project is to practice the skills needed to address audience challenges when you present outside of your Toastmasters club.</t>
  </si>
  <si>
    <t>Managing Time</t>
  </si>
  <si>
    <t>This project is designed to help you manage your time, discover time management techniques, and employ them in your speeches and daily life.</t>
  </si>
  <si>
    <t>The purpose of this project is to observe your own time management patterns.</t>
  </si>
  <si>
    <t>Reflect on Your Path</t>
  </si>
  <si>
    <t>Moderate a Panel Discussion</t>
  </si>
  <si>
    <t>This project addresses the skills needed to successfully moderate a panel discussion and how to be an effective participant on a panel.</t>
  </si>
  <si>
    <t>The purpose of this project is to apply your skills as a public speaker and leader to facilitate a panel discussion.</t>
  </si>
  <si>
    <t>Use feedback from first speech</t>
  </si>
  <si>
    <t>Motivate Others</t>
  </si>
  <si>
    <t>This project focuses on how people are motivated. It is designed to help you build your leadership skills by effectively motivating team members.</t>
  </si>
  <si>
    <t>The purpose of this project is to practice the skills needed to motivate team members through the completion of a project.</t>
  </si>
  <si>
    <t>Instructions</t>
  </si>
  <si>
    <t>The Negotiation Goal Setting resource</t>
  </si>
  <si>
    <t>This project focuses on identifying negotiation styles, engaging in mutually beneficial discussions, and finding and building common ground.</t>
  </si>
  <si>
    <t>The purpose of this project is to learn about different types of negotiation and the strategies that can be used when negotiating.</t>
  </si>
  <si>
    <t>Persuasive Speaking</t>
  </si>
  <si>
    <t>The Persuasive Speech Outline Worksheet</t>
  </si>
  <si>
    <t>This project focuses on helping you to develop and support a viewpoint, and identify the most appropriate type of persuasive speech for your topic.</t>
  </si>
  <si>
    <t>The purpose of this project is to understand the types of persuasive speeches and deliver a persuasive speech at a club meeting.</t>
  </si>
  <si>
    <t>Planning and Implementing</t>
  </si>
  <si>
    <t>Speech Evaluator</t>
  </si>
  <si>
    <t>This project is designed to help you develop realistic plans to meet your objectives and to successfully monitor a project to completion.</t>
  </si>
  <si>
    <t>The purpose of this project is to practice developing a plan and bringing that plan to fruition.</t>
  </si>
  <si>
    <t>Prepare to Speak Professionally</t>
  </si>
  <si>
    <t>This project addresses the skills you need to identify and speak about personal strengths and present yourself well in an interview of any type.</t>
  </si>
  <si>
    <t>The purpose of this project is to practice the skills needed to present yourself well in an interview.</t>
  </si>
  <si>
    <t>18-22 min keynote speech</t>
  </si>
  <si>
    <t>The Speech Outline Worksheet</t>
  </si>
  <si>
    <t>This project is designed to help you define the attributes of professional speakers and apply that understanding to your own skills as a speaker.</t>
  </si>
  <si>
    <t>The purpose of this project is to practice developing and presenting a longer speech.</t>
  </si>
  <si>
    <t>Present a Proposal</t>
  </si>
  <si>
    <t>The Write a Proposal Resource</t>
  </si>
  <si>
    <t>This project introduces how to select key information to present in a proposal to build a case with supporting evidence and realistic solutions.</t>
  </si>
  <si>
    <t>The purpose of this project is to practice developing and presenting a proposal.</t>
  </si>
  <si>
    <t>PR Strategy</t>
  </si>
  <si>
    <t>This project focuses on how to promote awareness of an organization, formulate a public relations strategy and use various public relations tactics.</t>
  </si>
  <si>
    <t>The purpose of this project is to practice the skills needed to effectively use public relations strategies for any group or situation.</t>
  </si>
  <si>
    <t>Q&amp;A</t>
  </si>
  <si>
    <t>This project addresses how to prepare to answer questions and provide information clearly, concisely and with confidence.</t>
  </si>
  <si>
    <t>The purpose of this project is to learn about and practice facilitating a question-and-answer session.</t>
  </si>
  <si>
    <t>Reaching Consensus</t>
  </si>
  <si>
    <t>This project focuses on reaching consensus and the importance of including all group members in the decisionmaking process.</t>
  </si>
  <si>
    <t>The purpose of this project is to work with a group to practice reaching consensus on any topic.</t>
  </si>
  <si>
    <t>10-12 min speech</t>
  </si>
  <si>
    <t>TM Journey Resource</t>
  </si>
  <si>
    <t>This project is designed to give you an opportunity to share your experience at the end of your path.</t>
  </si>
  <si>
    <t>The purpose of this project is to reflect on your growth during the completion of an entire path.</t>
  </si>
  <si>
    <t>Youth Leadership Program</t>
  </si>
  <si>
    <t>This project addresses topic selection strategies, suggestions for research and methods for producing a wellorganized speech.</t>
  </si>
  <si>
    <t>The purpose of this project is to learn or review basic research methods and present a well-organized, well-researched speech on any topic.</t>
  </si>
  <si>
    <t>Successful Collaboration</t>
  </si>
  <si>
    <t>The Team-Building Activities Resource</t>
  </si>
  <si>
    <t>The focus of this project is the benefit of collaboration, building an environment of trust, and encouraging creative debate within a group.</t>
  </si>
  <si>
    <t>The purpose of this project is to introduce or review strategies for working in a collaborative group.</t>
  </si>
  <si>
    <t>Team Building</t>
  </si>
  <si>
    <t>2-3 min &amp; 5-7 min speech</t>
  </si>
  <si>
    <t>This project addresses the benefits of team building. It is designed to help you build a sense of collaboration and trust within a team completing a project.</t>
  </si>
  <si>
    <t>The purpose of this project is to practice the skills needed to build a cohesive team and host an event.</t>
  </si>
  <si>
    <t>Understanding Conflict Resolution</t>
  </si>
  <si>
    <t>Video Activity</t>
  </si>
  <si>
    <t>This project is designed to introduce conflict resolution strategies and provide an opportunity to resolve a conflict scenario within an interactive activity.</t>
  </si>
  <si>
    <t>The purpose of this project is to develop or enhance your understanding of the steps and strategies to address conflict.</t>
  </si>
  <si>
    <t>Understanding Emotional Intelligence</t>
  </si>
  <si>
    <t>This project addresses elements of emotional intelligence. It is designed to help you understand your own emotions and the emotions of others.</t>
  </si>
  <si>
    <t>The purpose of this project is to cultivate an understanding of how your emotions impact your relationships. It is also designed to help you identify how others’ emotions impact your emotional state.</t>
  </si>
  <si>
    <t>This project addresses the importance of vocal variety when giving a speech and provides activities to develop and nurture its use.</t>
  </si>
  <si>
    <t>The purpose of this project is to practice using vocal variety to enhance a speech.</t>
  </si>
  <si>
    <t>Discover Your Communication Style</t>
  </si>
  <si>
    <t>This project focuses on recognizing your preferred communication style and understanding how your style impacts your interactions with others.</t>
  </si>
  <si>
    <t>The purpose of this project is to learn about different communication styles and identify your primary style.</t>
  </si>
  <si>
    <t>Discover Your Leadership Style</t>
  </si>
  <si>
    <t>This project is designed to introduce the different styles of leadership and help you identify your preferred style.</t>
  </si>
  <si>
    <t>The purpose of this project is to identify your primary leadership style or styles.</t>
  </si>
  <si>
    <t>This project addresses the difference between literal and figurative language along with how to determine when to use each to create vivid descriptions.</t>
  </si>
  <si>
    <t>The purpose of this project is to practice writing a speech with an emphasis on adding language to increase interest and impact.</t>
  </si>
  <si>
    <t>Develop Presentation Slides</t>
  </si>
  <si>
    <t>This project addresses the use of presentation software—from identifying topics that benefit from the use of technology to effective slide design and presentation.</t>
  </si>
  <si>
    <t>The purpose of this project is to introduce or review basic presentation software strategies for creating and using slides to support or enhance a speech.</t>
  </si>
  <si>
    <t>This project addresses the basics of developing a compelling blog and successfully engaging a readership.</t>
  </si>
  <si>
    <t>The purpose of this project is to review or introduce the skills needed to write and maintain a blog.</t>
  </si>
  <si>
    <t>http://d57tm.org/wp-content/uploads/2016/11/Pathways-Paths-and-Projects-Catalog-V2.1.pdf</t>
  </si>
  <si>
    <t>Required roles before Level 4</t>
  </si>
  <si>
    <t>Toastmaster</t>
  </si>
  <si>
    <t>Topicsmaster</t>
  </si>
  <si>
    <t>Project Evaluator</t>
  </si>
  <si>
    <t>Connect With Your Audience</t>
  </si>
  <si>
    <t>DTM Requirements</t>
  </si>
  <si>
    <t>Serve as Club Officer (12 months)</t>
  </si>
  <si>
    <t>Serve as District Officer (1 year)</t>
  </si>
  <si>
    <t>Club Mentor</t>
  </si>
  <si>
    <t>DTM Project</t>
  </si>
  <si>
    <t>Developed by Dalmo Mendonca</t>
  </si>
  <si>
    <t>Level 2 Project 2</t>
  </si>
  <si>
    <t xml:space="preserve">Level 3 Mandatory Project </t>
  </si>
  <si>
    <t>Engaging Humor</t>
  </si>
  <si>
    <t>Level 1     MASTERING FUNDAMENTALS</t>
  </si>
  <si>
    <t>Level 2              LEARNING YOUR STYLE</t>
  </si>
  <si>
    <t>Level 3      INCREASING YOUR KNOWLEDGE</t>
  </si>
  <si>
    <t xml:space="preserve">PATH COMPLETION </t>
  </si>
  <si>
    <t xml:space="preserve">Level 4       BUILDING SKILLS </t>
  </si>
  <si>
    <t>Level 5   DEMONSTRATING EXPERTISE</t>
  </si>
  <si>
    <t>PATH COMPLETION</t>
  </si>
  <si>
    <t>Level 2 project 1</t>
  </si>
  <si>
    <t xml:space="preserve">Understanding Your Communication Style </t>
  </si>
  <si>
    <t>Know Your Sense of Humor</t>
  </si>
  <si>
    <t xml:space="preserve">Present a Proposal </t>
  </si>
  <si>
    <t xml:space="preserve">Develop a Communicatins Plan </t>
  </si>
  <si>
    <t xml:space="preserve">Level 4 Mandatory Project </t>
  </si>
  <si>
    <t>The Power of Humor in an Impromptu Speech</t>
  </si>
  <si>
    <t>Level 5 Mandatory Project</t>
  </si>
  <si>
    <t>Deliver Your Message with Humor</t>
  </si>
  <si>
    <t xml:space="preserve">Team building </t>
  </si>
  <si>
    <t>Level 1   MASTERING FUNDAMENTALS</t>
  </si>
  <si>
    <t>Level 2    LEARNING YOUR STYLE</t>
  </si>
  <si>
    <t>Level 3     INCREASING KNOWLEDGE</t>
  </si>
  <si>
    <t xml:space="preserve"> Level 4     BUILDING SKILLS</t>
  </si>
  <si>
    <t xml:space="preserve">Speech Requirement </t>
  </si>
  <si>
    <t>The purpose of this project is to begin developing a collection of humorous stories and to present a speech that includes humor</t>
  </si>
  <si>
    <t xml:space="preserve">This project is designed to add humor to a speech through aecdotes and stories </t>
  </si>
  <si>
    <t xml:space="preserve">2-3 min speech  and  5-10 min podcast segment </t>
  </si>
  <si>
    <t xml:space="preserve">Two 3-4 min speech </t>
  </si>
  <si>
    <t>Two 5-7 min speechs</t>
  </si>
  <si>
    <t xml:space="preserve">Distinguished Toastmaster Project </t>
  </si>
  <si>
    <t xml:space="preserve">DTM  Pre project speech </t>
  </si>
  <si>
    <t xml:space="preserve">DTM Post Project Speech </t>
  </si>
  <si>
    <t xml:space="preserve">8-10 min speech </t>
  </si>
  <si>
    <t xml:space="preserve">Engage Your Audience with Humor </t>
  </si>
  <si>
    <t xml:space="preserve">20-40 minutes </t>
  </si>
  <si>
    <t xml:space="preserve">2-3 mins OR 5-7 mins speech </t>
  </si>
  <si>
    <t xml:space="preserve">5-7 mins speech </t>
  </si>
  <si>
    <t>5-7 mins speech</t>
  </si>
  <si>
    <t xml:space="preserve">4-6 mins speech </t>
  </si>
  <si>
    <t xml:space="preserve">8-10 mins speech </t>
  </si>
  <si>
    <t xml:space="preserve">5-7 mins speech AND 5- 10 mins for impromptu responses </t>
  </si>
  <si>
    <t>20-25 minute  on line meeting or webinar</t>
  </si>
  <si>
    <t xml:space="preserve">2-3 mins AND 5-7 mins speech </t>
  </si>
  <si>
    <t xml:space="preserve">10-15 minutes </t>
  </si>
  <si>
    <t xml:space="preserve">Mentoring </t>
  </si>
  <si>
    <t>15-20 minutes</t>
  </si>
  <si>
    <t xml:space="preserve">20 minute exercise 2 to 3 minute closing statement </t>
  </si>
  <si>
    <t xml:space="preserve">10-12 mins speech </t>
  </si>
  <si>
    <t xml:space="preserve">Two 2-3 mins speeches </t>
  </si>
  <si>
    <t xml:space="preserve">2-3 mins speech </t>
  </si>
  <si>
    <t xml:space="preserve">Distinguished Toastmaster Project  pre project </t>
  </si>
  <si>
    <t>Distinguished Toastmaster Project post project</t>
  </si>
  <si>
    <t>choose speech title</t>
  </si>
  <si>
    <t>Done</t>
  </si>
  <si>
    <t>Team building</t>
  </si>
  <si>
    <t>Level 2 Project 1</t>
  </si>
  <si>
    <t>Negotiate the Best Outcomes</t>
  </si>
  <si>
    <t>Planning &amp; Implementing</t>
  </si>
  <si>
    <t>Cross Cultural Understanding</t>
  </si>
  <si>
    <t>The Prepare to Network Resource.  Attending a networking event. The Project Completion Form</t>
  </si>
  <si>
    <t>Facilitating a lessons learned meeting.  Documenting the results of the lessons learned meeting.  360 Evaluation Resource.  The Lessons Learned Response Log.  The Metrics Log</t>
  </si>
  <si>
    <t>The Research Worksheet.  The Speech Outline Worksheet</t>
  </si>
  <si>
    <t>The Identifying Your Skills Worksheet
The Interviewer Instructions Resource</t>
  </si>
  <si>
    <t>Selecting, leading, and completing a project with a team
Forming and meeting with a guidance committee at least five times
The Guidance Committee Introduction Resource
The Meeting Agenda Resource
The Project Plan Overview Resource
The Project Plan Resource
The Vision Plan Resource
The Event Planning Worksheet
The 360° Evaluation resource</t>
  </si>
  <si>
    <t>Establish/Enhance Social Media
The Project Completion Form</t>
  </si>
  <si>
    <t>Detailed Vision
The Idea Map Worksheet
The Goal Setting Worksheet
The Goal Task List
The Vision Plan resource
The Project Completion Form</t>
  </si>
  <si>
    <t>Record moods for two weeks
The Project Completion Form</t>
  </si>
  <si>
    <t>Serving in leadership (6 mo)
360 Evaluation</t>
  </si>
  <si>
    <t>The Project Plan Resource
The Project Plan Overview Resource
The Plan Disruption Ideas Resource
An impromptu speech to present solutions to disruptions</t>
  </si>
  <si>
    <t>Volunteer Role
360 Evaluation Resource
Success Plan</t>
  </si>
  <si>
    <t>The Prepare for Change WorksheetThe Write a Communication Plan Resource</t>
  </si>
  <si>
    <t>The Online Meeting Agenda Resource
The Online Meeting Basics Resource</t>
  </si>
  <si>
    <t xml:space="preserve">Level 3 Electives </t>
  </si>
  <si>
    <t xml:space="preserve">Presentation Mastery </t>
  </si>
  <si>
    <t>Connect With Storytelling</t>
  </si>
  <si>
    <t>Focus On The Positive</t>
  </si>
  <si>
    <t>Know Your Sense Of Humor</t>
  </si>
  <si>
    <t>Understanding Voval Variety</t>
  </si>
  <si>
    <t xml:space="preserve">Dynamic Leadership </t>
  </si>
  <si>
    <t>Prepare For An Interview</t>
  </si>
  <si>
    <t xml:space="preserve">Effective Body Language </t>
  </si>
  <si>
    <t xml:space="preserve">Effective Coaching </t>
  </si>
  <si>
    <t xml:space="preserve">Innovative Planning </t>
  </si>
  <si>
    <t xml:space="preserve">Leadership Development </t>
  </si>
  <si>
    <t xml:space="preserve">Strategic Relationships </t>
  </si>
  <si>
    <t xml:space="preserve">Team Collaboration </t>
  </si>
  <si>
    <t xml:space="preserve">OTHER REQUIREMENTS </t>
  </si>
  <si>
    <t>Journal for 2 weeks
The Project Completion Form</t>
  </si>
  <si>
    <t>Building a team
Creating a project plan
The Project Plan Resource
Completing the plan with your team</t>
  </si>
  <si>
    <t>Planning, organizing, and implementing an event of your choosing
The Event Planning Worksheet
The Write a Communication Plan Resource</t>
  </si>
  <si>
    <t>Time/Task Log
The Project Completion Form</t>
  </si>
  <si>
    <t>The Panelist Basics Resource
The Project Completion Form</t>
  </si>
  <si>
    <t>Building and motivating a team
The Team-Building Activities Resource
360 Evaluation Resource</t>
  </si>
  <si>
    <t>The Project Plan resource
The Event Planning Worksheet
The Project Completion Form</t>
  </si>
  <si>
    <t>Lead Non-TM Group Towards Consensus
The Project Completion Form</t>
  </si>
  <si>
    <t>The Team-Building Activities Resource
The Team-Building Event Evaluation Resource</t>
  </si>
  <si>
    <t>Create and Maintain a Blog
The Blog Evaluation Form
The Project Completion Form</t>
  </si>
  <si>
    <t xml:space="preserve">18-22 minute keynote-style humerous speech </t>
  </si>
  <si>
    <t>Speech Outline Worksheet</t>
  </si>
  <si>
    <t>The Impromptu Speech Topics resource</t>
  </si>
  <si>
    <t>Every member in Toastmasters pathways must complete this project</t>
  </si>
  <si>
    <t xml:space="preserve">
❇️ Share this document with your VP Education and other members who can help encourage you along your journey</t>
  </si>
  <si>
    <t xml:space="preserve">This will populate when you choose a project from the dropdown </t>
  </si>
  <si>
    <t xml:space="preserve">choose a project from the drop down </t>
  </si>
  <si>
    <t>Updated and Edited by Marcia Carter</t>
  </si>
  <si>
    <t>PLEASE PUT YOUR NAME HERE</t>
  </si>
  <si>
    <t xml:space="preserve">PATHWAYS, THE ROAD TO DTM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</si>
</sst>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quot;/&quot;dd&quot;/&quot;yy"/>
  </numFmts>
  <fonts count="20" x14ac:knownFonts="1">
    <font>
      <sz val="10"/>
      <color rgb="FF000000"/>
      <name val="Arial"/>
    </font>
    <font>
      <b/>
      <sz val="10"/>
      <name val="Arial"/>
      <family val="2"/>
    </font>
    <font>
      <b/>
      <sz val="18"/>
      <color rgb="FFFFFFFF"/>
      <name val="Arial"/>
      <family val="2"/>
    </font>
    <font>
      <sz val="10"/>
      <name val="Arial"/>
      <family val="2"/>
    </font>
    <font>
      <b/>
      <sz val="12"/>
      <color rgb="FFFFFFFF"/>
      <name val="Arial"/>
      <family val="2"/>
    </font>
    <font>
      <b/>
      <sz val="12"/>
      <color rgb="FFFFFFFF"/>
      <name val="Calibri"/>
      <family val="2"/>
    </font>
    <font>
      <b/>
      <sz val="14"/>
      <color rgb="FFFFFFFF"/>
      <name val="Arial"/>
      <family val="2"/>
    </font>
    <font>
      <b/>
      <sz val="10"/>
      <color rgb="FFFFFFFF"/>
      <name val="Arial"/>
      <family val="2"/>
    </font>
    <font>
      <sz val="10"/>
      <color rgb="FF38761D"/>
      <name val="Arial"/>
      <family val="2"/>
    </font>
    <font>
      <u/>
      <sz val="10"/>
      <color rgb="FF0000FF"/>
      <name val="Arial"/>
      <family val="2"/>
    </font>
    <font>
      <b/>
      <i/>
      <sz val="10"/>
      <color rgb="FFFFFFFF"/>
      <name val="Arial"/>
      <family val="2"/>
    </font>
    <font>
      <sz val="10"/>
      <color rgb="FF999999"/>
      <name val="Arial"/>
      <family val="2"/>
    </font>
    <font>
      <b/>
      <sz val="10"/>
      <color rgb="FFFF0000"/>
      <name val="Arial"/>
      <family val="2"/>
    </font>
    <font>
      <sz val="10"/>
      <color rgb="FF000000"/>
      <name val="Arial"/>
      <family val="2"/>
    </font>
    <font>
      <b/>
      <sz val="12"/>
      <color theme="0"/>
      <name val="Arial"/>
      <family val="2"/>
    </font>
    <font>
      <b/>
      <sz val="14"/>
      <color rgb="FF000000"/>
      <name val="Arial"/>
      <family val="2"/>
    </font>
    <font>
      <sz val="11"/>
      <color rgb="FF333333"/>
      <name val="Arial"/>
      <family val="2"/>
    </font>
    <font>
      <b/>
      <sz val="12"/>
      <name val="Arial"/>
      <family val="2"/>
    </font>
    <font>
      <sz val="10"/>
      <color rgb="FFFFFFFF"/>
      <name val="Arial"/>
      <family val="2"/>
    </font>
    <font>
      <sz val="10"/>
      <color rgb="FFFF0000"/>
      <name val="Arial"/>
      <family val="2"/>
    </font>
  </fonts>
  <fills count="10">
    <fill>
      <patternFill patternType="none"/>
    </fill>
    <fill>
      <patternFill patternType="gray125"/>
    </fill>
    <fill>
      <patternFill patternType="solid">
        <fgColor rgb="FF666666"/>
        <bgColor rgb="FF666666"/>
      </patternFill>
    </fill>
    <fill>
      <patternFill patternType="solid">
        <fgColor rgb="FF0B5394"/>
        <bgColor rgb="FF0B5394"/>
      </patternFill>
    </fill>
    <fill>
      <patternFill patternType="solid">
        <fgColor rgb="FF85200C"/>
        <bgColor rgb="FF85200C"/>
      </patternFill>
    </fill>
    <fill>
      <patternFill patternType="solid">
        <fgColor rgb="FF434343"/>
        <bgColor rgb="FF434343"/>
      </patternFill>
    </fill>
    <fill>
      <patternFill patternType="solid">
        <fgColor theme="0"/>
        <bgColor indexed="64"/>
      </patternFill>
    </fill>
    <fill>
      <patternFill patternType="solid">
        <fgColor rgb="FFFCE8B2"/>
        <bgColor rgb="FF0B5394"/>
      </patternFill>
    </fill>
    <fill>
      <patternFill patternType="solid">
        <fgColor rgb="FFFCE8B2"/>
        <bgColor rgb="FF85200C"/>
      </patternFill>
    </fill>
    <fill>
      <patternFill patternType="solid">
        <fgColor rgb="FF85200C"/>
        <bgColor indexed="64"/>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rgb="FF000000"/>
      </right>
      <top style="thin">
        <color rgb="FF000000"/>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bottom style="medium">
        <color indexed="64"/>
      </bottom>
      <diagonal/>
    </border>
    <border>
      <left/>
      <right style="thin">
        <color rgb="FF000000"/>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medium">
        <color indexed="64"/>
      </top>
      <bottom/>
      <diagonal/>
    </border>
    <border>
      <left style="thin">
        <color rgb="FF000000"/>
      </left>
      <right/>
      <top style="medium">
        <color indexed="64"/>
      </top>
      <bottom style="medium">
        <color indexed="64"/>
      </bottom>
      <diagonal/>
    </border>
    <border>
      <left/>
      <right style="thin">
        <color rgb="FF000000"/>
      </right>
      <top/>
      <bottom style="medium">
        <color indexed="64"/>
      </bottom>
      <diagonal/>
    </border>
    <border>
      <left/>
      <right/>
      <top/>
      <bottom style="medium">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style="thin">
        <color indexed="64"/>
      </right>
      <top style="thin">
        <color rgb="FF000000"/>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1">
    <xf numFmtId="0" fontId="0" fillId="0" borderId="0" xfId="0" applyFont="1" applyAlignment="1"/>
    <xf numFmtId="49" fontId="1" fillId="0" borderId="0" xfId="0" applyNumberFormat="1" applyFont="1"/>
    <xf numFmtId="0" fontId="3" fillId="0" borderId="0" xfId="0" applyFont="1" applyAlignment="1">
      <alignment vertical="center"/>
    </xf>
    <xf numFmtId="0" fontId="4" fillId="2" borderId="1" xfId="0" applyFont="1" applyFill="1" applyBorder="1" applyAlignment="1">
      <alignment horizontal="center" vertical="center"/>
    </xf>
    <xf numFmtId="0" fontId="3" fillId="0" borderId="0" xfId="0" applyFont="1" applyAlignment="1">
      <alignment horizontal="left"/>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3" fillId="0" borderId="0" xfId="0" applyNumberFormat="1" applyFont="1"/>
    <xf numFmtId="164" fontId="4" fillId="2" borderId="1" xfId="0" applyNumberFormat="1" applyFont="1" applyFill="1" applyBorder="1" applyAlignment="1">
      <alignment horizontal="center" vertical="center"/>
    </xf>
    <xf numFmtId="0" fontId="3" fillId="0" borderId="0" xfId="0" applyFont="1"/>
    <xf numFmtId="0" fontId="1" fillId="0" borderId="0" xfId="0" applyFont="1" applyAlignment="1">
      <alignment horizontal="center" vertical="center"/>
    </xf>
    <xf numFmtId="0" fontId="1" fillId="0" borderId="1" xfId="0" applyFont="1" applyBorder="1" applyAlignment="1">
      <alignment horizontal="center" vertical="center"/>
    </xf>
    <xf numFmtId="49" fontId="3" fillId="0" borderId="1" xfId="0" applyNumberFormat="1" applyFont="1" applyBorder="1" applyAlignment="1"/>
    <xf numFmtId="0" fontId="3" fillId="0" borderId="0" xfId="0" applyFont="1" applyAlignment="1">
      <alignment horizontal="left" vertical="center"/>
    </xf>
    <xf numFmtId="0" fontId="3" fillId="0" borderId="0" xfId="0" applyFont="1" applyAlignment="1">
      <alignment horizontal="left" vertical="center"/>
    </xf>
    <xf numFmtId="0" fontId="7" fillId="3" borderId="1" xfId="0" applyFont="1" applyFill="1" applyBorder="1" applyAlignment="1">
      <alignment horizontal="left" vertical="center"/>
    </xf>
    <xf numFmtId="0" fontId="3" fillId="0" borderId="1" xfId="0" applyFont="1" applyBorder="1"/>
    <xf numFmtId="0" fontId="3" fillId="0" borderId="1" xfId="0" applyFont="1" applyBorder="1" applyAlignment="1">
      <alignment vertical="center"/>
    </xf>
    <xf numFmtId="0" fontId="3" fillId="0" borderId="1" xfId="0" applyFont="1" applyBorder="1" applyAlignment="1">
      <alignment horizontal="center" vertical="center"/>
    </xf>
    <xf numFmtId="0" fontId="8" fillId="0" borderId="1" xfId="0" applyFont="1" applyBorder="1" applyAlignment="1">
      <alignment horizontal="center" vertical="center"/>
    </xf>
    <xf numFmtId="9" fontId="1" fillId="0" borderId="1" xfId="0" applyNumberFormat="1" applyFont="1" applyBorder="1" applyAlignment="1">
      <alignment horizontal="center" vertical="center"/>
    </xf>
    <xf numFmtId="0" fontId="3" fillId="0" borderId="1" xfId="0" applyFont="1" applyBorder="1" applyAlignment="1">
      <alignment vertical="center" wrapText="1"/>
    </xf>
    <xf numFmtId="0" fontId="7" fillId="2" borderId="1" xfId="0" applyFont="1" applyFill="1" applyBorder="1" applyAlignment="1">
      <alignment horizontal="center" vertical="center"/>
    </xf>
    <xf numFmtId="0" fontId="3" fillId="0" borderId="1" xfId="0" applyFont="1" applyBorder="1" applyAlignment="1">
      <alignment vertical="center" wrapText="1"/>
    </xf>
    <xf numFmtId="49" fontId="9" fillId="0" borderId="0" xfId="0" applyNumberFormat="1" applyFont="1" applyAlignment="1"/>
    <xf numFmtId="0" fontId="10" fillId="3" borderId="1" xfId="0" applyFont="1" applyFill="1" applyBorder="1" applyAlignment="1">
      <alignment horizontal="left" vertical="center"/>
    </xf>
    <xf numFmtId="0" fontId="3" fillId="0" borderId="1" xfId="0" applyFont="1" applyBorder="1" applyAlignment="1">
      <alignment vertical="center"/>
    </xf>
    <xf numFmtId="164" fontId="3" fillId="0" borderId="1" xfId="0" applyNumberFormat="1" applyFont="1" applyBorder="1" applyAlignment="1">
      <alignment horizontal="center" vertical="center"/>
    </xf>
    <xf numFmtId="0" fontId="7" fillId="4" borderId="1" xfId="0" applyFont="1" applyFill="1" applyBorder="1" applyAlignment="1">
      <alignment horizontal="left" vertical="center"/>
    </xf>
    <xf numFmtId="0" fontId="10" fillId="4" borderId="1" xfId="0" applyFont="1" applyFill="1" applyBorder="1" applyAlignment="1">
      <alignment horizontal="left" vertical="center"/>
    </xf>
    <xf numFmtId="14" fontId="3" fillId="0" borderId="1" xfId="0" applyNumberFormat="1" applyFont="1" applyBorder="1" applyAlignment="1">
      <alignment horizontal="center" vertical="center"/>
    </xf>
    <xf numFmtId="0" fontId="11" fillId="0" borderId="0" xfId="0" applyFont="1" applyAlignment="1">
      <alignment horizontal="right" vertical="center"/>
    </xf>
    <xf numFmtId="0" fontId="0" fillId="0" borderId="0" xfId="0" applyFont="1" applyAlignment="1"/>
    <xf numFmtId="0" fontId="0" fillId="0" borderId="0" xfId="0" applyFont="1" applyAlignment="1"/>
    <xf numFmtId="0" fontId="0" fillId="0" borderId="0" xfId="0" applyFont="1" applyAlignment="1"/>
    <xf numFmtId="49" fontId="3" fillId="0" borderId="7" xfId="0" applyNumberFormat="1" applyFont="1" applyBorder="1"/>
    <xf numFmtId="49" fontId="1" fillId="0" borderId="0" xfId="0" applyNumberFormat="1" applyFont="1" applyBorder="1" applyAlignment="1"/>
    <xf numFmtId="49" fontId="3" fillId="0" borderId="0" xfId="0" applyNumberFormat="1" applyFont="1" applyBorder="1" applyAlignment="1"/>
    <xf numFmtId="49" fontId="3" fillId="0" borderId="0" xfId="0" applyNumberFormat="1" applyFont="1" applyBorder="1"/>
    <xf numFmtId="0" fontId="7" fillId="3" borderId="3" xfId="0" applyFont="1" applyFill="1" applyBorder="1" applyAlignment="1">
      <alignment horizontal="left" vertical="center"/>
    </xf>
    <xf numFmtId="49" fontId="1" fillId="0" borderId="0" xfId="0" applyNumberFormat="1" applyFont="1" applyBorder="1" applyAlignment="1">
      <alignment horizontal="center"/>
    </xf>
    <xf numFmtId="0" fontId="3" fillId="0" borderId="1" xfId="0" applyFont="1" applyFill="1" applyBorder="1" applyAlignment="1">
      <alignment vertical="center" wrapText="1"/>
    </xf>
    <xf numFmtId="164" fontId="3" fillId="0" borderId="4" xfId="0" applyNumberFormat="1"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49" fontId="1" fillId="0" borderId="7" xfId="0" applyNumberFormat="1" applyFont="1" applyBorder="1" applyAlignment="1"/>
    <xf numFmtId="49" fontId="1" fillId="0" borderId="7" xfId="0" applyNumberFormat="1" applyFont="1" applyBorder="1" applyAlignment="1">
      <alignment horizontal="center"/>
    </xf>
    <xf numFmtId="0" fontId="3" fillId="0" borderId="7" xfId="0" applyFont="1" applyBorder="1"/>
    <xf numFmtId="0" fontId="3" fillId="0" borderId="4" xfId="0" applyFont="1" applyBorder="1" applyAlignment="1">
      <alignment vertical="center" wrapText="1"/>
    </xf>
    <xf numFmtId="0" fontId="3" fillId="0" borderId="7" xfId="0" applyFont="1" applyBorder="1" applyAlignment="1">
      <alignment vertical="center" wrapText="1"/>
    </xf>
    <xf numFmtId="164" fontId="3" fillId="0" borderId="7" xfId="0" applyNumberFormat="1" applyFont="1" applyBorder="1" applyAlignment="1">
      <alignment horizontal="center" vertical="center"/>
    </xf>
    <xf numFmtId="14" fontId="3" fillId="0" borderId="7" xfId="0" applyNumberFormat="1" applyFont="1" applyBorder="1" applyAlignment="1">
      <alignment horizontal="center" vertical="center"/>
    </xf>
    <xf numFmtId="0" fontId="3" fillId="0" borderId="12" xfId="0" applyFont="1" applyBorder="1" applyAlignment="1">
      <alignment vertical="center"/>
    </xf>
    <xf numFmtId="0" fontId="3" fillId="0" borderId="9" xfId="0" applyFont="1" applyBorder="1" applyAlignment="1">
      <alignment vertical="center"/>
    </xf>
    <xf numFmtId="0" fontId="3" fillId="0" borderId="13" xfId="0" applyFont="1" applyBorder="1" applyAlignment="1">
      <alignment vertical="center"/>
    </xf>
    <xf numFmtId="0" fontId="7" fillId="5" borderId="7" xfId="0" applyFont="1" applyFill="1" applyBorder="1" applyAlignment="1">
      <alignment horizontal="left" vertical="center"/>
    </xf>
    <xf numFmtId="0" fontId="3" fillId="6" borderId="7" xfId="0" applyFont="1" applyFill="1" applyBorder="1"/>
    <xf numFmtId="49" fontId="3" fillId="6" borderId="7" xfId="0" applyNumberFormat="1" applyFont="1" applyFill="1" applyBorder="1"/>
    <xf numFmtId="0" fontId="13" fillId="6" borderId="7" xfId="0" applyFont="1" applyFill="1" applyBorder="1" applyAlignment="1"/>
    <xf numFmtId="14" fontId="3" fillId="6" borderId="1" xfId="0" applyNumberFormat="1" applyFont="1" applyFill="1" applyBorder="1" applyAlignment="1">
      <alignment horizontal="center" vertical="center"/>
    </xf>
    <xf numFmtId="0" fontId="3" fillId="0" borderId="7" xfId="0" applyFont="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left" vertical="center"/>
    </xf>
    <xf numFmtId="0" fontId="3" fillId="0" borderId="19" xfId="0" applyFont="1" applyBorder="1"/>
    <xf numFmtId="0" fontId="3" fillId="0" borderId="19" xfId="0" applyFont="1" applyBorder="1" applyAlignment="1">
      <alignment vertical="center" wrapText="1"/>
    </xf>
    <xf numFmtId="0" fontId="3" fillId="0" borderId="19" xfId="0" applyFont="1" applyBorder="1" applyAlignment="1">
      <alignment horizontal="center" vertical="center"/>
    </xf>
    <xf numFmtId="0" fontId="3" fillId="0" borderId="6" xfId="0" applyFont="1" applyBorder="1" applyAlignment="1">
      <alignment horizontal="center" vertical="center"/>
    </xf>
    <xf numFmtId="14" fontId="3" fillId="6" borderId="19" xfId="0" applyNumberFormat="1" applyFont="1" applyFill="1" applyBorder="1" applyAlignment="1">
      <alignment horizontal="center" vertical="center"/>
    </xf>
    <xf numFmtId="14" fontId="3" fillId="0" borderId="6" xfId="0" applyNumberFormat="1" applyFont="1" applyBorder="1" applyAlignment="1">
      <alignment horizontal="center" vertical="center"/>
    </xf>
    <xf numFmtId="0" fontId="7" fillId="3" borderId="20" xfId="0" applyFont="1" applyFill="1" applyBorder="1" applyAlignment="1">
      <alignment horizontal="left" vertical="center"/>
    </xf>
    <xf numFmtId="0" fontId="7" fillId="3" borderId="22" xfId="0" applyFont="1" applyFill="1" applyBorder="1" applyAlignment="1">
      <alignment horizontal="left" vertical="center"/>
    </xf>
    <xf numFmtId="0" fontId="7" fillId="3" borderId="21" xfId="0" applyFont="1" applyFill="1" applyBorder="1" applyAlignment="1">
      <alignment horizontal="left" vertical="center"/>
    </xf>
    <xf numFmtId="0" fontId="7" fillId="3" borderId="24" xfId="0" applyFont="1" applyFill="1" applyBorder="1" applyAlignment="1">
      <alignment horizontal="left" vertical="center"/>
    </xf>
    <xf numFmtId="0" fontId="7" fillId="3" borderId="25" xfId="0" applyFont="1" applyFill="1" applyBorder="1" applyAlignment="1">
      <alignment horizontal="left" vertical="center"/>
    </xf>
    <xf numFmtId="0" fontId="3" fillId="0" borderId="19" xfId="0" applyFont="1" applyBorder="1" applyAlignment="1">
      <alignment vertical="center"/>
    </xf>
    <xf numFmtId="0" fontId="7" fillId="3" borderId="26" xfId="0" applyFont="1" applyFill="1" applyBorder="1" applyAlignment="1">
      <alignment horizontal="left" vertical="center"/>
    </xf>
    <xf numFmtId="0" fontId="8" fillId="0" borderId="19" xfId="0" applyFont="1" applyBorder="1" applyAlignment="1">
      <alignment horizontal="center" vertical="center"/>
    </xf>
    <xf numFmtId="14" fontId="3" fillId="0" borderId="19" xfId="0" applyNumberFormat="1" applyFont="1" applyBorder="1" applyAlignment="1">
      <alignment horizontal="center" vertical="center"/>
    </xf>
    <xf numFmtId="0" fontId="7" fillId="3" borderId="27" xfId="0" applyFont="1" applyFill="1" applyBorder="1" applyAlignment="1">
      <alignment horizontal="left" vertical="center"/>
    </xf>
    <xf numFmtId="0" fontId="3" fillId="0" borderId="27" xfId="0" applyFont="1" applyBorder="1" applyAlignment="1">
      <alignment vertical="center"/>
    </xf>
    <xf numFmtId="0" fontId="3" fillId="0" borderId="27" xfId="0" applyFont="1" applyBorder="1" applyAlignment="1">
      <alignment vertical="center" wrapText="1"/>
    </xf>
    <xf numFmtId="0" fontId="3" fillId="0" borderId="27" xfId="0" applyFont="1" applyBorder="1" applyAlignment="1">
      <alignment horizontal="center" vertical="center"/>
    </xf>
    <xf numFmtId="14" fontId="3" fillId="0" borderId="27" xfId="0" applyNumberFormat="1" applyFont="1" applyBorder="1" applyAlignment="1">
      <alignment horizontal="center" vertical="center"/>
    </xf>
    <xf numFmtId="0" fontId="8" fillId="0" borderId="27" xfId="0" applyFont="1" applyBorder="1" applyAlignment="1">
      <alignment horizontal="center" vertical="center"/>
    </xf>
    <xf numFmtId="14" fontId="3" fillId="0" borderId="5" xfId="0" applyNumberFormat="1"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wrapText="1"/>
    </xf>
    <xf numFmtId="0" fontId="10" fillId="3" borderId="27" xfId="0" applyFont="1" applyFill="1" applyBorder="1" applyAlignment="1">
      <alignment horizontal="left" vertical="center"/>
    </xf>
    <xf numFmtId="0" fontId="3" fillId="0" borderId="6" xfId="0" applyFont="1" applyFill="1" applyBorder="1" applyAlignment="1">
      <alignment vertical="center" wrapText="1"/>
    </xf>
    <xf numFmtId="0" fontId="3" fillId="0" borderId="19" xfId="0" applyFont="1" applyFill="1" applyBorder="1" applyAlignment="1">
      <alignmen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 fillId="0" borderId="7" xfId="0" applyFont="1" applyBorder="1" applyAlignment="1">
      <alignment horizontal="left" vertical="center"/>
    </xf>
    <xf numFmtId="0" fontId="3" fillId="0" borderId="7" xfId="0" applyFont="1" applyBorder="1" applyAlignment="1">
      <alignment horizontal="left" vertical="center"/>
    </xf>
    <xf numFmtId="0" fontId="12" fillId="7" borderId="1" xfId="0" applyFont="1" applyFill="1" applyBorder="1" applyAlignment="1">
      <alignment horizontal="left" vertical="center"/>
    </xf>
    <xf numFmtId="0" fontId="12" fillId="7" borderId="19" xfId="0" applyFont="1" applyFill="1" applyBorder="1" applyAlignment="1">
      <alignment horizontal="left" vertical="center"/>
    </xf>
    <xf numFmtId="0" fontId="12" fillId="8" borderId="1" xfId="0" applyFont="1" applyFill="1" applyBorder="1" applyAlignment="1">
      <alignment horizontal="left" vertical="center"/>
    </xf>
    <xf numFmtId="0" fontId="12" fillId="4" borderId="1" xfId="0" applyFont="1" applyFill="1" applyBorder="1" applyAlignment="1">
      <alignment horizontal="left" vertical="center"/>
    </xf>
    <xf numFmtId="0" fontId="3" fillId="9" borderId="1" xfId="0" applyFont="1" applyFill="1" applyBorder="1" applyAlignment="1">
      <alignment vertical="center" wrapText="1"/>
    </xf>
    <xf numFmtId="164" fontId="3" fillId="9" borderId="1" xfId="0" applyNumberFormat="1" applyFont="1" applyFill="1" applyBorder="1" applyAlignment="1">
      <alignment horizontal="center" vertical="center"/>
    </xf>
    <xf numFmtId="0" fontId="0" fillId="0" borderId="0" xfId="0" applyFont="1" applyAlignment="1"/>
    <xf numFmtId="0" fontId="7" fillId="3"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49" fontId="3" fillId="0" borderId="0" xfId="0" applyNumberFormat="1" applyFont="1" applyAlignment="1">
      <alignment wrapText="1"/>
    </xf>
    <xf numFmtId="0" fontId="3" fillId="0" borderId="0" xfId="0" applyFont="1" applyAlignment="1">
      <alignment wrapText="1"/>
    </xf>
    <xf numFmtId="0" fontId="0" fillId="0" borderId="0" xfId="0" applyFont="1" applyAlignment="1">
      <alignment wrapText="1"/>
    </xf>
    <xf numFmtId="49" fontId="3" fillId="0" borderId="1" xfId="0" applyNumberFormat="1" applyFont="1" applyBorder="1" applyAlignment="1">
      <alignment wrapText="1"/>
    </xf>
    <xf numFmtId="49" fontId="3" fillId="0" borderId="0" xfId="0" applyNumberFormat="1" applyFont="1" applyBorder="1" applyAlignment="1">
      <alignment wrapText="1"/>
    </xf>
    <xf numFmtId="49" fontId="3" fillId="6" borderId="7" xfId="0" applyNumberFormat="1" applyFont="1" applyFill="1" applyBorder="1" applyAlignment="1">
      <alignment wrapText="1"/>
    </xf>
    <xf numFmtId="0" fontId="13" fillId="0" borderId="0" xfId="0" applyFont="1" applyAlignment="1"/>
    <xf numFmtId="0" fontId="13" fillId="0" borderId="0" xfId="0" applyFont="1" applyFill="1" applyBorder="1" applyAlignment="1"/>
    <xf numFmtId="0" fontId="0" fillId="0" borderId="0" xfId="0" applyFont="1" applyBorder="1" applyAlignment="1"/>
    <xf numFmtId="0" fontId="15" fillId="0" borderId="0" xfId="0" applyFont="1" applyAlignment="1"/>
    <xf numFmtId="49" fontId="1" fillId="0" borderId="28" xfId="0" applyNumberFormat="1" applyFont="1" applyBorder="1" applyAlignment="1"/>
    <xf numFmtId="49" fontId="1" fillId="0" borderId="29" xfId="0" applyNumberFormat="1" applyFont="1" applyBorder="1" applyAlignment="1">
      <alignment horizontal="center"/>
    </xf>
    <xf numFmtId="49" fontId="1" fillId="0" borderId="29" xfId="0" applyNumberFormat="1" applyFont="1" applyBorder="1"/>
    <xf numFmtId="49" fontId="1" fillId="0" borderId="30" xfId="0" applyNumberFormat="1" applyFont="1" applyBorder="1"/>
    <xf numFmtId="49" fontId="3" fillId="0" borderId="31" xfId="0" applyNumberFormat="1" applyFont="1" applyBorder="1" applyAlignment="1"/>
    <xf numFmtId="0" fontId="13" fillId="0" borderId="0" xfId="0" applyFont="1" applyBorder="1" applyAlignment="1">
      <alignment wrapText="1"/>
    </xf>
    <xf numFmtId="0" fontId="13" fillId="0" borderId="32" xfId="0" applyFont="1" applyBorder="1" applyAlignment="1">
      <alignment wrapText="1"/>
    </xf>
    <xf numFmtId="49" fontId="3" fillId="6" borderId="33" xfId="0" applyNumberFormat="1" applyFont="1" applyFill="1" applyBorder="1"/>
    <xf numFmtId="49" fontId="3" fillId="0" borderId="34" xfId="0" applyNumberFormat="1" applyFont="1" applyBorder="1" applyAlignment="1"/>
    <xf numFmtId="49" fontId="3" fillId="0" borderId="35" xfId="0" applyNumberFormat="1" applyFont="1" applyBorder="1"/>
    <xf numFmtId="49" fontId="3" fillId="0" borderId="36" xfId="0" applyNumberFormat="1" applyFont="1" applyBorder="1"/>
    <xf numFmtId="49" fontId="3" fillId="0" borderId="32" xfId="0" applyNumberFormat="1" applyFont="1" applyBorder="1"/>
    <xf numFmtId="49" fontId="1" fillId="0" borderId="34" xfId="0" applyNumberFormat="1" applyFont="1" applyBorder="1" applyAlignment="1"/>
    <xf numFmtId="49" fontId="1" fillId="0" borderId="0" xfId="0" applyNumberFormat="1" applyFont="1" applyBorder="1"/>
    <xf numFmtId="49" fontId="1" fillId="0" borderId="32" xfId="0" applyNumberFormat="1" applyFont="1" applyBorder="1"/>
    <xf numFmtId="49" fontId="3" fillId="0" borderId="35" xfId="0" applyNumberFormat="1" applyFont="1" applyBorder="1" applyAlignment="1"/>
    <xf numFmtId="49" fontId="3" fillId="0" borderId="37" xfId="0" applyNumberFormat="1" applyFont="1" applyBorder="1"/>
    <xf numFmtId="49" fontId="3" fillId="0" borderId="26" xfId="0" applyNumberFormat="1" applyFont="1" applyBorder="1" applyAlignment="1"/>
    <xf numFmtId="0" fontId="13" fillId="0" borderId="26" xfId="0" applyFont="1" applyBorder="1" applyAlignment="1">
      <alignment wrapText="1"/>
    </xf>
    <xf numFmtId="0" fontId="13" fillId="0" borderId="38" xfId="0" applyFont="1" applyBorder="1" applyAlignment="1">
      <alignment wrapText="1"/>
    </xf>
    <xf numFmtId="49" fontId="1" fillId="0" borderId="0" xfId="0" applyNumberFormat="1" applyFont="1" applyAlignment="1">
      <alignment horizontal="center"/>
    </xf>
    <xf numFmtId="49" fontId="3" fillId="0" borderId="40" xfId="0" applyNumberFormat="1" applyFont="1" applyBorder="1" applyAlignment="1"/>
    <xf numFmtId="49" fontId="3" fillId="0" borderId="40" xfId="0" applyNumberFormat="1" applyFont="1" applyBorder="1" applyAlignment="1">
      <alignment wrapText="1"/>
    </xf>
    <xf numFmtId="49" fontId="3" fillId="0" borderId="41" xfId="0" applyNumberFormat="1" applyFont="1" applyBorder="1" applyAlignment="1"/>
    <xf numFmtId="49" fontId="1" fillId="0" borderId="39" xfId="0" applyNumberFormat="1" applyFont="1" applyBorder="1" applyAlignment="1">
      <alignment horizontal="center"/>
    </xf>
    <xf numFmtId="0" fontId="16" fillId="0" borderId="0" xfId="0" applyFont="1" applyAlignment="1"/>
    <xf numFmtId="0" fontId="3" fillId="0" borderId="16" xfId="0" applyFont="1" applyBorder="1" applyAlignment="1">
      <alignment vertical="center"/>
    </xf>
    <xf numFmtId="0" fontId="1" fillId="0" borderId="0" xfId="0" applyFont="1" applyAlignment="1">
      <alignment horizontal="center" wrapText="1"/>
    </xf>
    <xf numFmtId="49" fontId="3" fillId="0" borderId="7" xfId="0" applyNumberFormat="1" applyFont="1" applyBorder="1" applyAlignment="1">
      <alignment wrapText="1"/>
    </xf>
    <xf numFmtId="49" fontId="17" fillId="0" borderId="44" xfId="0" applyNumberFormat="1" applyFont="1" applyBorder="1" applyAlignment="1">
      <alignment horizontal="center"/>
    </xf>
    <xf numFmtId="49" fontId="17" fillId="0" borderId="46" xfId="0" applyNumberFormat="1" applyFont="1" applyBorder="1" applyAlignment="1">
      <alignment horizontal="center" wrapText="1"/>
    </xf>
    <xf numFmtId="49" fontId="3" fillId="0" borderId="33" xfId="0" applyNumberFormat="1" applyFont="1" applyBorder="1" applyAlignment="1">
      <alignment wrapText="1"/>
    </xf>
    <xf numFmtId="49" fontId="3" fillId="0" borderId="35" xfId="0" applyNumberFormat="1" applyFont="1" applyBorder="1" applyAlignment="1">
      <alignment wrapText="1"/>
    </xf>
    <xf numFmtId="49" fontId="3" fillId="6" borderId="35" xfId="0" applyNumberFormat="1" applyFont="1" applyFill="1" applyBorder="1"/>
    <xf numFmtId="0" fontId="3" fillId="0" borderId="35" xfId="0" applyFont="1" applyBorder="1" applyAlignment="1"/>
    <xf numFmtId="0" fontId="3" fillId="0" borderId="37" xfId="0" applyFont="1" applyBorder="1" applyAlignment="1"/>
    <xf numFmtId="49" fontId="3" fillId="0" borderId="48" xfId="0" applyNumberFormat="1" applyFont="1" applyBorder="1" applyAlignment="1">
      <alignment wrapText="1"/>
    </xf>
    <xf numFmtId="0" fontId="7" fillId="3" borderId="25" xfId="0" applyFont="1" applyFill="1" applyBorder="1" applyAlignment="1">
      <alignment horizontal="left" vertical="center" wrapText="1"/>
    </xf>
    <xf numFmtId="0" fontId="3" fillId="0" borderId="6" xfId="0" applyFont="1" applyBorder="1" applyAlignment="1">
      <alignment vertical="center" wrapText="1"/>
    </xf>
    <xf numFmtId="0" fontId="7" fillId="3" borderId="21" xfId="0" applyFont="1" applyFill="1" applyBorder="1" applyAlignment="1">
      <alignment horizontal="left" vertical="center" wrapText="1"/>
    </xf>
    <xf numFmtId="164" fontId="3" fillId="9" borderId="1" xfId="0" applyNumberFormat="1"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49" fontId="17" fillId="0" borderId="45" xfId="0" applyNumberFormat="1" applyFont="1" applyBorder="1" applyAlignment="1">
      <alignment horizontal="center" wrapText="1"/>
    </xf>
    <xf numFmtId="0" fontId="3" fillId="0" borderId="7" xfId="0" applyFont="1" applyBorder="1" applyAlignment="1">
      <alignment wrapText="1"/>
    </xf>
    <xf numFmtId="0" fontId="3" fillId="0" borderId="7" xfId="0" applyFont="1" applyFill="1" applyBorder="1" applyAlignment="1">
      <alignment wrapText="1"/>
    </xf>
    <xf numFmtId="0" fontId="3" fillId="0" borderId="47" xfId="0" applyFont="1" applyBorder="1" applyAlignment="1">
      <alignment wrapText="1"/>
    </xf>
    <xf numFmtId="49" fontId="1" fillId="0" borderId="0" xfId="0" applyNumberFormat="1" applyFont="1" applyAlignment="1">
      <alignment wrapText="1"/>
    </xf>
    <xf numFmtId="0" fontId="3" fillId="0" borderId="6" xfId="0" applyFont="1" applyBorder="1"/>
    <xf numFmtId="0" fontId="18" fillId="3" borderId="22" xfId="0" applyFont="1" applyFill="1" applyBorder="1" applyAlignment="1">
      <alignment horizontal="left" vertical="center"/>
    </xf>
    <xf numFmtId="0" fontId="18" fillId="3" borderId="26" xfId="0" applyFont="1" applyFill="1" applyBorder="1" applyAlignment="1">
      <alignment horizontal="left" vertical="center"/>
    </xf>
    <xf numFmtId="0" fontId="18" fillId="4" borderId="1" xfId="0" applyFont="1" applyFill="1" applyBorder="1" applyAlignment="1">
      <alignment horizontal="left" vertical="center"/>
    </xf>
    <xf numFmtId="0" fontId="19" fillId="4" borderId="1" xfId="0" applyFont="1" applyFill="1" applyBorder="1" applyAlignment="1">
      <alignment horizontal="left" vertical="center"/>
    </xf>
    <xf numFmtId="0" fontId="3" fillId="0" borderId="1" xfId="0" applyFont="1" applyBorder="1" applyAlignment="1">
      <alignment wrapText="1"/>
    </xf>
    <xf numFmtId="0" fontId="3" fillId="0" borderId="19" xfId="0" applyFont="1" applyBorder="1" applyAlignment="1">
      <alignment wrapText="1"/>
    </xf>
    <xf numFmtId="17" fontId="11" fillId="0" borderId="0" xfId="0" applyNumberFormat="1" applyFont="1" applyAlignment="1">
      <alignment horizontal="right" vertical="center"/>
    </xf>
    <xf numFmtId="14" fontId="3" fillId="0" borderId="1" xfId="0" applyNumberFormat="1" applyFont="1" applyFill="1" applyBorder="1" applyAlignment="1">
      <alignment vertical="center" wrapText="1"/>
    </xf>
    <xf numFmtId="0" fontId="6" fillId="3" borderId="3" xfId="0" applyFont="1" applyFill="1" applyBorder="1" applyAlignment="1">
      <alignment horizontal="left" vertical="center"/>
    </xf>
    <xf numFmtId="0" fontId="3" fillId="0" borderId="3" xfId="0" applyFont="1" applyBorder="1"/>
    <xf numFmtId="0" fontId="2" fillId="2" borderId="0" xfId="0" applyFont="1" applyFill="1" applyAlignment="1">
      <alignment horizontal="center" vertical="center" wrapText="1"/>
    </xf>
    <xf numFmtId="0" fontId="0" fillId="0" borderId="0" xfId="0" applyFont="1" applyAlignment="1"/>
    <xf numFmtId="0" fontId="6" fillId="3" borderId="14" xfId="0" applyFont="1" applyFill="1" applyBorder="1" applyAlignment="1">
      <alignment horizontal="center" vertical="center"/>
    </xf>
    <xf numFmtId="0" fontId="6" fillId="5" borderId="2" xfId="0" applyFont="1" applyFill="1" applyBorder="1" applyAlignment="1">
      <alignment horizontal="center" vertical="center"/>
    </xf>
    <xf numFmtId="0" fontId="3" fillId="0" borderId="11" xfId="0" applyFont="1" applyBorder="1"/>
    <xf numFmtId="0" fontId="6" fillId="5" borderId="3" xfId="0" applyFont="1" applyFill="1" applyBorder="1" applyAlignment="1">
      <alignment horizontal="center" vertical="center"/>
    </xf>
    <xf numFmtId="0" fontId="7" fillId="4" borderId="4" xfId="0" applyFont="1" applyFill="1" applyBorder="1" applyAlignment="1">
      <alignment horizontal="center" vertical="center" wrapText="1"/>
    </xf>
    <xf numFmtId="0" fontId="3" fillId="0" borderId="5" xfId="0" applyFont="1" applyBorder="1" applyAlignment="1">
      <alignment wrapText="1"/>
    </xf>
    <xf numFmtId="0" fontId="3" fillId="0" borderId="6" xfId="0" applyFont="1" applyBorder="1" applyAlignment="1">
      <alignment wrapText="1"/>
    </xf>
    <xf numFmtId="0" fontId="7" fillId="4" borderId="4" xfId="0" applyFont="1" applyFill="1" applyBorder="1" applyAlignment="1">
      <alignment horizontal="left" vertical="center"/>
    </xf>
    <xf numFmtId="0" fontId="3" fillId="0" borderId="5" xfId="0" applyFont="1" applyBorder="1"/>
    <xf numFmtId="0" fontId="3" fillId="0" borderId="6" xfId="0" applyFont="1" applyBorder="1"/>
    <xf numFmtId="0" fontId="7" fillId="3" borderId="23" xfId="0" applyFont="1" applyFill="1" applyBorder="1" applyAlignment="1">
      <alignment horizontal="center" vertical="center" wrapText="1"/>
    </xf>
    <xf numFmtId="0" fontId="3" fillId="0" borderId="18" xfId="0" applyFont="1" applyBorder="1" applyAlignment="1">
      <alignment wrapText="1"/>
    </xf>
    <xf numFmtId="0" fontId="7" fillId="3" borderId="17"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6" fillId="4" borderId="10" xfId="0" applyFont="1" applyFill="1" applyBorder="1" applyAlignment="1">
      <alignment horizontal="left" vertical="center"/>
    </xf>
    <xf numFmtId="0" fontId="3" fillId="0" borderId="10" xfId="0" applyFont="1" applyBorder="1"/>
    <xf numFmtId="0" fontId="6" fillId="4" borderId="2" xfId="0" applyFont="1" applyFill="1" applyBorder="1" applyAlignment="1">
      <alignment horizontal="center" vertical="center"/>
    </xf>
    <xf numFmtId="0" fontId="7" fillId="3" borderId="4" xfId="0" applyFont="1" applyFill="1" applyBorder="1" applyAlignment="1">
      <alignment horizontal="left" vertical="center"/>
    </xf>
    <xf numFmtId="0" fontId="3" fillId="0" borderId="4" xfId="0" applyFont="1" applyBorder="1" applyAlignment="1">
      <alignment vertical="top"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164" fontId="3" fillId="0" borderId="15" xfId="0" applyNumberFormat="1" applyFont="1" applyBorder="1" applyAlignment="1">
      <alignment horizontal="center" vertical="center"/>
    </xf>
    <xf numFmtId="164" fontId="3" fillId="0" borderId="16" xfId="0" applyNumberFormat="1" applyFont="1" applyBorder="1" applyAlignment="1">
      <alignment horizontal="center" vertical="center"/>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7" xfId="0" applyFont="1" applyBorder="1" applyAlignment="1">
      <alignment horizontal="left" vertical="center"/>
    </xf>
    <xf numFmtId="0" fontId="12" fillId="7" borderId="14" xfId="0" applyFont="1" applyFill="1" applyBorder="1" applyAlignment="1">
      <alignment horizontal="left" vertical="center"/>
    </xf>
    <xf numFmtId="0" fontId="12" fillId="7" borderId="8" xfId="0" applyFont="1" applyFill="1" applyBorder="1" applyAlignment="1">
      <alignment horizontal="left" vertical="center"/>
    </xf>
    <xf numFmtId="0" fontId="7" fillId="4" borderId="5" xfId="0" applyFont="1" applyFill="1" applyBorder="1" applyAlignment="1">
      <alignment horizontal="center" vertical="center" wrapText="1"/>
    </xf>
    <xf numFmtId="0" fontId="7" fillId="5" borderId="11" xfId="0" applyFont="1" applyFill="1" applyBorder="1" applyAlignment="1">
      <alignment horizontal="center" vertical="center"/>
    </xf>
    <xf numFmtId="0" fontId="7" fillId="5" borderId="0" xfId="0" applyFont="1" applyFill="1" applyBorder="1" applyAlignment="1">
      <alignment horizontal="center" vertical="center"/>
    </xf>
    <xf numFmtId="14" fontId="3" fillId="0" borderId="15" xfId="0" applyNumberFormat="1" applyFont="1" applyBorder="1" applyAlignment="1">
      <alignment horizontal="center" vertical="center"/>
    </xf>
    <xf numFmtId="14" fontId="3" fillId="0" borderId="16" xfId="0" applyNumberFormat="1"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cellXfs>
  <cellStyles count="1">
    <cellStyle name="Normal" xfId="0" builtinId="0"/>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CE8B2"/>
        </patternFill>
      </fill>
    </dxf>
    <dxf>
      <fill>
        <patternFill patternType="solid">
          <fgColor rgb="FFFCE8B2"/>
          <bgColor rgb="FFFCE8B2"/>
        </patternFill>
      </fill>
    </dxf>
    <dxf>
      <fill>
        <patternFill>
          <bgColor rgb="FFFCE8B2"/>
        </patternFill>
      </fill>
    </dxf>
    <dxf>
      <fill>
        <patternFill>
          <bgColor rgb="FFFCE8B2"/>
        </patternFill>
      </fill>
    </dxf>
    <dxf>
      <fill>
        <patternFill>
          <bgColor rgb="FFFCE8B2"/>
        </patternFill>
      </fill>
    </dxf>
    <dxf>
      <fill>
        <patternFill>
          <bgColor rgb="FFFCE8B2"/>
        </patternFill>
      </fill>
    </dxf>
    <dxf>
      <fill>
        <patternFill>
          <bgColor rgb="FFFCE8B2"/>
        </patternFill>
      </fill>
    </dxf>
    <dxf>
      <fill>
        <patternFill>
          <bgColor rgb="FFFCE8B2"/>
        </patternFill>
      </fill>
    </dxf>
    <dxf>
      <fill>
        <patternFill>
          <bgColor rgb="FFFCE8B2"/>
        </patternFill>
      </fill>
    </dxf>
    <dxf>
      <fill>
        <patternFill>
          <bgColor rgb="FFFCE8B2"/>
        </patternFill>
      </fill>
    </dxf>
    <dxf>
      <fill>
        <patternFill>
          <bgColor rgb="FFFCE8B2"/>
        </patternFill>
      </fill>
    </dxf>
    <dxf>
      <fill>
        <patternFill>
          <bgColor rgb="FFFCE8B2"/>
        </patternFill>
      </fill>
    </dxf>
    <dxf>
      <fill>
        <patternFill patternType="solid">
          <fgColor rgb="FFFCE8B2"/>
          <bgColor rgb="FFFCE8B2"/>
        </patternFill>
      </fill>
    </dxf>
    <dxf>
      <fill>
        <patternFill patternType="solid">
          <fgColor rgb="FFFCE8B2"/>
          <bgColor rgb="FFFCE8B2"/>
        </patternFill>
      </fill>
    </dxf>
    <dxf>
      <fill>
        <patternFill patternType="solid">
          <fgColor rgb="FFFCE8B2"/>
          <bgColor rgb="FFFCE8B2"/>
        </patternFill>
      </fill>
    </dxf>
    <dxf>
      <fill>
        <patternFill>
          <bgColor rgb="FFFCE8B2"/>
        </patternFill>
      </fill>
    </dxf>
    <dxf>
      <fill>
        <patternFill>
          <bgColor rgb="FFFCE8B2"/>
        </patternFill>
      </fill>
    </dxf>
    <dxf>
      <fill>
        <patternFill>
          <bgColor rgb="FFFCE8B2"/>
        </patternFill>
      </fill>
    </dxf>
    <dxf>
      <fill>
        <patternFill>
          <fgColor rgb="FFFCE8B2"/>
          <bgColor rgb="FFFCE8B2"/>
        </patternFill>
      </fill>
    </dxf>
    <dxf>
      <fill>
        <patternFill>
          <fgColor rgb="FFFFD966"/>
          <bgColor rgb="FFFCE8B2"/>
        </patternFill>
      </fill>
    </dxf>
    <dxf>
      <fill>
        <patternFill patternType="solid">
          <fgColor rgb="FFFCE8B2"/>
          <bgColor rgb="FFFCE8B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color rgb="FFFF0000"/>
      </font>
      <fill>
        <patternFill patternType="solid">
          <fgColor rgb="FFFCE8B2"/>
          <bgColor rgb="FFFCE8B2"/>
        </patternFill>
      </fill>
    </dxf>
    <dxf>
      <font>
        <b/>
        <color rgb="FFFF0000"/>
      </font>
      <fill>
        <patternFill patternType="solid">
          <fgColor rgb="FFFCE8B2"/>
          <bgColor rgb="FFFCE8B2"/>
        </patternFill>
      </fill>
    </dxf>
    <dxf>
      <fill>
        <patternFill patternType="solid">
          <fgColor rgb="FFFCE8B2"/>
          <bgColor rgb="FFFCE8B2"/>
        </patternFill>
      </fill>
    </dxf>
    <dxf>
      <fill>
        <patternFill patternType="solid">
          <fgColor rgb="FFFCE8B2"/>
          <bgColor rgb="FFFCE8B2"/>
        </patternFill>
      </fill>
    </dxf>
    <dxf>
      <font>
        <b/>
        <color rgb="FFFF0000"/>
      </font>
      <fill>
        <patternFill patternType="solid">
          <fgColor rgb="FFFCE8B2"/>
          <bgColor rgb="FFFCE8B2"/>
        </patternFill>
      </fill>
    </dxf>
    <dxf>
      <fill>
        <patternFill patternType="solid">
          <fgColor rgb="FFFCE8B2"/>
          <bgColor rgb="FFFCE8B2"/>
        </patternFill>
      </fill>
    </dxf>
    <dxf>
      <fill>
        <patternFill patternType="solid">
          <fgColor rgb="FFFCE8B2"/>
          <bgColor rgb="FFFCE8B2"/>
        </patternFill>
      </fill>
    </dxf>
    <dxf>
      <font>
        <b/>
        <color rgb="FFFF0000"/>
      </font>
      <fill>
        <patternFill patternType="solid">
          <fgColor rgb="FFFCE8B2"/>
          <bgColor rgb="FFFCE8B2"/>
        </patternFill>
      </fill>
    </dxf>
    <dxf>
      <fill>
        <patternFill patternType="solid">
          <fgColor rgb="FFFCE8B2"/>
          <bgColor rgb="FFFCE8B2"/>
        </patternFill>
      </fill>
    </dxf>
    <dxf>
      <fill>
        <patternFill patternType="solid">
          <fgColor rgb="FFFCE8B2"/>
          <bgColor rgb="FFFCE8B2"/>
        </patternFill>
      </fill>
    </dxf>
  </dxfs>
  <tableStyles count="0" defaultTableStyle="TableStyleMedium2" defaultPivotStyle="PivotStyleLight16"/>
  <colors>
    <mruColors>
      <color rgb="FFFCE8B2"/>
      <color rgb="FF85200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57tm.org/wp-content/uploads/2016/11/Pathways-Paths-and-Projects-Catalog-V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59"/>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C3" sqref="C3:I3"/>
    </sheetView>
  </sheetViews>
  <sheetFormatPr defaultColWidth="14.42578125" defaultRowHeight="15.75" customHeight="1" x14ac:dyDescent="0.2"/>
  <cols>
    <col min="1" max="1" width="19.42578125" customWidth="1"/>
    <col min="2" max="2" width="39.5703125" customWidth="1"/>
    <col min="3" max="3" width="30.85546875" style="111" customWidth="1"/>
    <col min="4" max="4" width="31.85546875" style="111" customWidth="1"/>
    <col min="5" max="5" width="29.7109375" customWidth="1"/>
    <col min="6" max="8" width="10.140625" customWidth="1"/>
    <col min="9" max="9" width="25.7109375" style="107" customWidth="1"/>
    <col min="10" max="10" width="4.42578125" customWidth="1"/>
    <col min="11" max="11" width="38.7109375" customWidth="1"/>
    <col min="12" max="12" width="3.85546875" customWidth="1"/>
    <col min="13" max="15" width="21.28515625" hidden="1" customWidth="1"/>
    <col min="16" max="17" width="14.42578125" customWidth="1"/>
  </cols>
  <sheetData>
    <row r="1" spans="1:15" ht="45" customHeight="1" x14ac:dyDescent="0.2">
      <c r="A1" s="174" t="s">
        <v>357</v>
      </c>
      <c r="B1" s="175"/>
      <c r="C1" s="175"/>
      <c r="D1" s="175"/>
      <c r="E1" s="175"/>
      <c r="F1" s="175"/>
      <c r="G1" s="175"/>
      <c r="H1" s="175"/>
      <c r="I1" s="175"/>
      <c r="J1" s="2"/>
      <c r="K1" s="3" t="s">
        <v>356</v>
      </c>
      <c r="L1" s="2"/>
      <c r="M1" s="4"/>
      <c r="N1" s="4"/>
      <c r="O1" s="4"/>
    </row>
    <row r="2" spans="1:15" x14ac:dyDescent="0.2">
      <c r="A2" s="3" t="s">
        <v>2</v>
      </c>
      <c r="B2" s="5" t="s">
        <v>3</v>
      </c>
      <c r="C2" s="3" t="s">
        <v>4</v>
      </c>
      <c r="D2" s="6" t="s">
        <v>5</v>
      </c>
      <c r="E2" s="92" t="s">
        <v>6</v>
      </c>
      <c r="F2" s="93" t="s">
        <v>7</v>
      </c>
      <c r="G2" s="8" t="s">
        <v>8</v>
      </c>
      <c r="H2" s="3" t="s">
        <v>304</v>
      </c>
      <c r="I2" s="6" t="s">
        <v>12</v>
      </c>
      <c r="J2" s="10"/>
      <c r="K2" s="11"/>
      <c r="L2" s="10"/>
      <c r="M2" s="13"/>
      <c r="N2" s="13"/>
      <c r="O2" s="13"/>
    </row>
    <row r="3" spans="1:15" ht="45" customHeight="1" x14ac:dyDescent="0.2">
      <c r="A3" s="176" t="s">
        <v>18</v>
      </c>
      <c r="B3" s="173"/>
      <c r="C3" s="172"/>
      <c r="D3" s="173"/>
      <c r="E3" s="173"/>
      <c r="F3" s="173"/>
      <c r="G3" s="173"/>
      <c r="H3" s="173"/>
      <c r="I3" s="173"/>
      <c r="J3" s="2"/>
      <c r="K3" s="3" t="s">
        <v>44</v>
      </c>
      <c r="L3" s="2"/>
      <c r="M3" s="14" t="str">
        <f ca="1">IFERROR(__xludf.DUMMYFUNCTION("IFERROR(FILTER(Manuals!$O:$O,(Manuals!$M:$M=$A$3),(Manuals!$N:$N=""L3 elective"")))"),"")</f>
        <v/>
      </c>
      <c r="N3" s="14" t="str">
        <f ca="1">IFERROR(__xludf.DUMMYFUNCTION("IFERROR(FILTER(Manuals!$O:$O,(Manuals!$M:$M=$A$3),(Manuals!$N:$N=""L4 elective"")))"),"")</f>
        <v/>
      </c>
      <c r="O3" s="14" t="str">
        <f ca="1">IFERROR(__xludf.DUMMYFUNCTION("IFERROR(FILTER(Manuals!$O:$O,(Manuals!$M:$M=$A$3),(Manuals!$N:$N=""L5 elective"")))"),"")</f>
        <v/>
      </c>
    </row>
    <row r="4" spans="1:15" ht="12.75" x14ac:dyDescent="0.2">
      <c r="A4" s="188" t="s">
        <v>253</v>
      </c>
      <c r="B4" s="15" t="s">
        <v>19</v>
      </c>
      <c r="C4" s="16" t="str">
        <f>VLOOKUP(B4,Manuals!L1:N70,2,FALSE)</f>
        <v>4-6 min speech</v>
      </c>
      <c r="D4" s="168" t="s">
        <v>21</v>
      </c>
      <c r="E4" s="17"/>
      <c r="F4" s="18"/>
      <c r="G4" s="61"/>
      <c r="H4" s="19" t="str">
        <f t="shared" ref="H4:H27" ca="1" si="0">IF(G4="","",IF(G4&gt;TODAY(),"","X"))</f>
        <v/>
      </c>
      <c r="I4" s="23"/>
      <c r="J4" s="2"/>
      <c r="K4" s="20">
        <f ca="1">COUNTIF(H:H,"X")/45</f>
        <v>0</v>
      </c>
      <c r="L4" s="2"/>
      <c r="M4" s="14"/>
      <c r="N4" s="14"/>
      <c r="O4" s="14"/>
    </row>
    <row r="5" spans="1:15" ht="28.5" customHeight="1" x14ac:dyDescent="0.2">
      <c r="A5" s="181"/>
      <c r="B5" s="193" t="s">
        <v>26</v>
      </c>
      <c r="C5" s="16" t="str">
        <f>VLOOKUP(B5,Manuals!I1:J64,2,FALSE)</f>
        <v>5-7 min speech</v>
      </c>
      <c r="D5" s="168" t="s">
        <v>21</v>
      </c>
      <c r="E5" s="23"/>
      <c r="F5" s="18"/>
      <c r="G5" s="61"/>
      <c r="H5" s="19" t="str">
        <f t="shared" ca="1" si="0"/>
        <v/>
      </c>
      <c r="I5" s="23"/>
      <c r="J5" s="2"/>
      <c r="K5" s="2"/>
      <c r="L5" s="2"/>
      <c r="M5" s="14"/>
      <c r="N5" s="14"/>
      <c r="O5" s="14"/>
    </row>
    <row r="6" spans="1:15" ht="28.5" customHeight="1" x14ac:dyDescent="0.2">
      <c r="A6" s="181"/>
      <c r="B6" s="184"/>
      <c r="C6" s="16" t="str">
        <f>VLOOKUP(B5,Manuals!L1:N70,2,FALSE)</f>
        <v>5-7 min speech</v>
      </c>
      <c r="D6" s="168" t="s">
        <v>165</v>
      </c>
      <c r="E6" s="23"/>
      <c r="F6" s="18"/>
      <c r="G6" s="61"/>
      <c r="H6" s="19"/>
      <c r="I6" s="23"/>
      <c r="J6" s="2"/>
      <c r="K6" s="22" t="s">
        <v>169</v>
      </c>
      <c r="L6" s="2"/>
      <c r="M6" s="14"/>
      <c r="N6" s="14"/>
      <c r="O6" s="14"/>
    </row>
    <row r="7" spans="1:15" ht="21.75" customHeight="1" x14ac:dyDescent="0.2">
      <c r="A7" s="181"/>
      <c r="B7" s="185"/>
      <c r="C7" s="16" t="s">
        <v>21</v>
      </c>
      <c r="D7" s="168" t="s">
        <v>178</v>
      </c>
      <c r="E7" s="21"/>
      <c r="F7" s="18"/>
      <c r="G7" s="61"/>
      <c r="H7" s="19" t="str">
        <f t="shared" ca="1" si="0"/>
        <v/>
      </c>
      <c r="I7" s="23"/>
      <c r="J7" s="2"/>
      <c r="K7" s="194" t="s">
        <v>352</v>
      </c>
      <c r="L7" s="2"/>
      <c r="M7" s="14"/>
      <c r="N7" s="14"/>
      <c r="O7" s="14"/>
    </row>
    <row r="8" spans="1:15" ht="13.5" thickBot="1" x14ac:dyDescent="0.25">
      <c r="A8" s="187"/>
      <c r="B8" s="64" t="s">
        <v>42</v>
      </c>
      <c r="C8" s="65" t="str">
        <f>VLOOKUP(B8,Manuals!L1:N70,2,FALSE)</f>
        <v>5-7 min speech</v>
      </c>
      <c r="D8" s="169"/>
      <c r="E8" s="66"/>
      <c r="F8" s="67"/>
      <c r="G8" s="69"/>
      <c r="H8" s="78"/>
      <c r="I8" s="66"/>
      <c r="J8" s="2"/>
      <c r="K8" s="184"/>
      <c r="L8" s="2"/>
      <c r="M8" s="14"/>
      <c r="N8" s="14"/>
      <c r="O8" s="14"/>
    </row>
    <row r="9" spans="1:15" s="34" customFormat="1" ht="13.5" thickBot="1" x14ac:dyDescent="0.25">
      <c r="A9" s="74"/>
      <c r="B9" s="72"/>
      <c r="C9" s="72"/>
      <c r="D9" s="164"/>
      <c r="E9" s="72"/>
      <c r="F9" s="72"/>
      <c r="G9" s="72"/>
      <c r="H9" s="77"/>
      <c r="I9" s="152"/>
      <c r="J9" s="2"/>
      <c r="K9" s="184"/>
      <c r="L9" s="2"/>
      <c r="M9" s="14"/>
      <c r="N9" s="14"/>
      <c r="O9" s="14"/>
    </row>
    <row r="10" spans="1:15" ht="27" customHeight="1" x14ac:dyDescent="0.2">
      <c r="A10" s="186" t="s">
        <v>254</v>
      </c>
      <c r="B10" s="63" t="str">
        <f>VLOOKUP(Pathways!A3,Manuals!B14:C25,2,1)</f>
        <v>Level 2 project 1</v>
      </c>
      <c r="C10" s="163" t="e">
        <f>VLOOKUP(B10,Manuals!L1:N70,2,FALSE)</f>
        <v>#N/A</v>
      </c>
      <c r="D10" s="153" t="e">
        <f>VLOOKUP(B10,Manuals!L1:N70,3,FALSE)</f>
        <v>#N/A</v>
      </c>
      <c r="E10" s="90"/>
      <c r="F10" s="68"/>
      <c r="G10" s="70"/>
      <c r="H10" s="44" t="str">
        <f t="shared" ca="1" si="0"/>
        <v/>
      </c>
      <c r="I10" s="153"/>
      <c r="J10" s="2"/>
      <c r="K10" s="184"/>
      <c r="L10" s="2"/>
      <c r="M10" s="14"/>
      <c r="N10" s="14"/>
      <c r="O10" s="14"/>
    </row>
    <row r="11" spans="1:15" ht="12.75" x14ac:dyDescent="0.2">
      <c r="A11" s="181"/>
      <c r="B11" s="15" t="str">
        <f>VLOOKUP(Pathways!A3,Manuals!B14:D25,3,1)</f>
        <v>Level 2 Project 2</v>
      </c>
      <c r="C11" s="26" t="e">
        <f>VLOOKUP(B11,Manuals!L1:N70,2,FALSE)</f>
        <v>#N/A</v>
      </c>
      <c r="D11" s="23" t="e">
        <f>VLOOKUP(B11,Manuals!L1:N70,3,FALSE)</f>
        <v>#N/A</v>
      </c>
      <c r="E11" s="41"/>
      <c r="F11" s="18"/>
      <c r="G11" s="30"/>
      <c r="H11" s="19" t="str">
        <f t="shared" ca="1" si="0"/>
        <v/>
      </c>
      <c r="I11" s="23"/>
      <c r="J11" s="2"/>
      <c r="K11" s="184"/>
      <c r="L11" s="2"/>
      <c r="M11" s="14"/>
      <c r="N11" s="14"/>
      <c r="O11" s="14"/>
    </row>
    <row r="12" spans="1:15" ht="27.75" customHeight="1" thickBot="1" x14ac:dyDescent="0.25">
      <c r="A12" s="187"/>
      <c r="B12" s="64" t="s">
        <v>62</v>
      </c>
      <c r="C12" s="76"/>
      <c r="D12" s="66"/>
      <c r="E12" s="91"/>
      <c r="F12" s="67"/>
      <c r="G12" s="79"/>
      <c r="H12" s="78" t="str">
        <f t="shared" ca="1" si="0"/>
        <v/>
      </c>
      <c r="I12" s="66"/>
      <c r="J12" s="2"/>
      <c r="K12" s="184"/>
      <c r="L12" s="2"/>
      <c r="M12" s="14"/>
      <c r="N12" s="14"/>
      <c r="O12" s="14"/>
    </row>
    <row r="13" spans="1:15" s="32" customFormat="1" ht="13.5" thickBot="1" x14ac:dyDescent="0.25">
      <c r="A13" s="71"/>
      <c r="B13" s="73"/>
      <c r="C13" s="71"/>
      <c r="D13" s="164"/>
      <c r="E13" s="72"/>
      <c r="F13" s="72"/>
      <c r="G13" s="72"/>
      <c r="H13" s="72"/>
      <c r="I13" s="154"/>
      <c r="J13" s="2"/>
      <c r="K13" s="184"/>
      <c r="L13" s="2"/>
      <c r="M13" s="14"/>
      <c r="N13" s="14"/>
      <c r="O13" s="14"/>
    </row>
    <row r="14" spans="1:15" ht="42" customHeight="1" x14ac:dyDescent="0.2">
      <c r="A14" s="186" t="s">
        <v>255</v>
      </c>
      <c r="B14" s="80" t="str">
        <f>VLOOKUP(Pathways!A3,Manuals!B14:E28,4,1)</f>
        <v xml:space="preserve">Level 3 Mandatory Project </v>
      </c>
      <c r="C14" s="82" t="e">
        <f>VLOOKUP(B14,Manuals!L1:N70,2,FALSE)</f>
        <v>#N/A</v>
      </c>
      <c r="D14" s="23" t="e">
        <f>VLOOKUP(B14,Manuals!L1:N70,3,FALSE)</f>
        <v>#N/A</v>
      </c>
      <c r="E14" s="82"/>
      <c r="F14" s="83"/>
      <c r="G14" s="84"/>
      <c r="H14" s="85" t="str">
        <f t="shared" ca="1" si="0"/>
        <v/>
      </c>
      <c r="I14" s="82"/>
      <c r="J14" s="2"/>
      <c r="K14" s="184"/>
      <c r="L14" s="2"/>
      <c r="M14" s="14"/>
      <c r="N14" s="14"/>
      <c r="O14" s="14"/>
    </row>
    <row r="15" spans="1:15" ht="63" customHeight="1" x14ac:dyDescent="0.2">
      <c r="A15" s="181"/>
      <c r="B15" s="96" t="s">
        <v>14</v>
      </c>
      <c r="C15" s="26" t="str">
        <f>VLOOKUP(B15,Manuals!L1:N70,2,FALSE)</f>
        <v xml:space="preserve">choose a project from the drop down </v>
      </c>
      <c r="D15" s="23" t="str">
        <f>VLOOKUP(B15,Manuals!L1:N70,3,FALSE)</f>
        <v xml:space="preserve">This will populate when you choose a project from the dropdown </v>
      </c>
      <c r="E15" s="23"/>
      <c r="F15" s="18"/>
      <c r="G15" s="30"/>
      <c r="H15" s="19" t="str">
        <f t="shared" ca="1" si="0"/>
        <v/>
      </c>
      <c r="I15" s="23"/>
      <c r="J15" s="2"/>
      <c r="K15" s="184"/>
      <c r="L15" s="2"/>
      <c r="M15" s="14"/>
      <c r="N15" s="14"/>
      <c r="O15" s="14"/>
    </row>
    <row r="16" spans="1:15" ht="24.75" customHeight="1" thickBot="1" x14ac:dyDescent="0.25">
      <c r="A16" s="187"/>
      <c r="B16" s="97" t="s">
        <v>14</v>
      </c>
      <c r="C16" s="76" t="str">
        <f>VLOOKUP(B16,Manuals!L1:N70,2,FALSE)</f>
        <v xml:space="preserve">choose a project from the drop down </v>
      </c>
      <c r="D16" s="23" t="str">
        <f>VLOOKUP(B16,Manuals!L1:N70,3,FALSE)</f>
        <v xml:space="preserve">This will populate when you choose a project from the dropdown </v>
      </c>
      <c r="E16" s="66"/>
      <c r="F16" s="67"/>
      <c r="G16" s="79"/>
      <c r="H16" s="78" t="str">
        <f t="shared" ca="1" si="0"/>
        <v/>
      </c>
      <c r="I16" s="66"/>
      <c r="J16" s="2"/>
      <c r="K16" s="184"/>
      <c r="L16" s="2"/>
      <c r="M16" s="14"/>
      <c r="N16" s="14"/>
      <c r="O16" s="14"/>
    </row>
    <row r="17" spans="1:15" s="34" customFormat="1" ht="13.5" thickBot="1" x14ac:dyDescent="0.25">
      <c r="A17" s="71"/>
      <c r="B17" s="77"/>
      <c r="C17" s="77"/>
      <c r="D17" s="165"/>
      <c r="E17" s="77"/>
      <c r="F17" s="77"/>
      <c r="G17" s="77"/>
      <c r="H17" s="77"/>
      <c r="I17" s="152"/>
      <c r="J17" s="2"/>
      <c r="K17" s="184"/>
      <c r="L17" s="2"/>
      <c r="M17" s="14"/>
      <c r="N17" s="14"/>
      <c r="O17" s="14"/>
    </row>
    <row r="18" spans="1:15" ht="12.75" x14ac:dyDescent="0.2">
      <c r="A18" s="186" t="s">
        <v>257</v>
      </c>
      <c r="B18" s="89" t="s">
        <v>239</v>
      </c>
      <c r="C18" s="81" t="s">
        <v>21</v>
      </c>
      <c r="D18" s="82" t="s">
        <v>240</v>
      </c>
      <c r="E18" s="82"/>
      <c r="F18" s="83"/>
      <c r="G18" s="84"/>
      <c r="H18" s="85" t="str">
        <f t="shared" ca="1" si="0"/>
        <v/>
      </c>
      <c r="I18" s="82"/>
      <c r="J18" s="2"/>
      <c r="K18" s="184"/>
      <c r="L18" s="2"/>
      <c r="M18" s="14"/>
      <c r="N18" s="14"/>
      <c r="O18" s="14"/>
    </row>
    <row r="19" spans="1:15" ht="12.75" x14ac:dyDescent="0.2">
      <c r="A19" s="181"/>
      <c r="B19" s="25" t="s">
        <v>239</v>
      </c>
      <c r="C19" s="26" t="s">
        <v>21</v>
      </c>
      <c r="D19" s="23" t="s">
        <v>241</v>
      </c>
      <c r="E19" s="23"/>
      <c r="F19" s="18"/>
      <c r="G19" s="30"/>
      <c r="H19" s="19" t="str">
        <f t="shared" ca="1" si="0"/>
        <v/>
      </c>
      <c r="I19" s="23"/>
      <c r="J19" s="2"/>
      <c r="K19" s="184"/>
      <c r="L19" s="2"/>
      <c r="M19" s="14"/>
      <c r="N19" s="14"/>
      <c r="O19" s="14"/>
    </row>
    <row r="20" spans="1:15" ht="12.75" x14ac:dyDescent="0.2">
      <c r="A20" s="181"/>
      <c r="B20" s="25" t="s">
        <v>239</v>
      </c>
      <c r="C20" s="26" t="s">
        <v>21</v>
      </c>
      <c r="D20" s="23" t="s">
        <v>242</v>
      </c>
      <c r="E20" s="23"/>
      <c r="F20" s="18"/>
      <c r="G20" s="30"/>
      <c r="H20" s="19" t="str">
        <f t="shared" ca="1" si="0"/>
        <v/>
      </c>
      <c r="I20" s="23"/>
      <c r="J20" s="2"/>
      <c r="K20" s="184"/>
      <c r="L20" s="2"/>
      <c r="M20" s="14"/>
      <c r="N20" s="14"/>
      <c r="O20" s="14"/>
    </row>
    <row r="21" spans="1:15" ht="54.75" customHeight="1" x14ac:dyDescent="0.2">
      <c r="A21" s="181"/>
      <c r="B21" s="103" t="str">
        <f>VLOOKUP(Pathways!A3,Manuals!B14:F28,5,1)</f>
        <v xml:space="preserve">Level 4 Mandatory Project </v>
      </c>
      <c r="C21" s="26" t="e">
        <f>VLOOKUP(B21,Manuals!L1:N70,2,FALSE)</f>
        <v>#N/A</v>
      </c>
      <c r="D21" s="23" t="e">
        <f>VLOOKUP(B21,Manuals!L1:N70,3,FALSE)</f>
        <v>#N/A</v>
      </c>
      <c r="E21" s="23"/>
      <c r="F21" s="18"/>
      <c r="G21" s="30"/>
      <c r="H21" s="19" t="str">
        <f t="shared" ca="1" si="0"/>
        <v/>
      </c>
      <c r="I21" s="23"/>
      <c r="J21" s="2"/>
      <c r="K21" s="184"/>
      <c r="L21" s="2"/>
      <c r="M21" s="14"/>
      <c r="N21" s="14"/>
      <c r="O21" s="14"/>
    </row>
    <row r="22" spans="1:15" ht="57.75" customHeight="1" thickBot="1" x14ac:dyDescent="0.25">
      <c r="A22" s="187"/>
      <c r="B22" s="97" t="s">
        <v>15</v>
      </c>
      <c r="C22" s="26" t="str">
        <f>VLOOKUP(B22,Manuals!L1:N70,2,FALSE)</f>
        <v xml:space="preserve">choose a project from the drop down </v>
      </c>
      <c r="D22" s="23" t="str">
        <f>VLOOKUP(B22,Manuals!L1:N70,3,FALSE)</f>
        <v xml:space="preserve">This will populate when you choose a project from the dropdown </v>
      </c>
      <c r="E22" s="66"/>
      <c r="F22" s="156"/>
      <c r="G22" s="79"/>
      <c r="H22" s="78" t="str">
        <f t="shared" ca="1" si="0"/>
        <v/>
      </c>
      <c r="I22" s="66"/>
      <c r="J22" s="2"/>
      <c r="K22" s="184"/>
      <c r="L22" s="2"/>
      <c r="M22" s="14"/>
      <c r="N22" s="14"/>
      <c r="O22" s="14"/>
    </row>
    <row r="23" spans="1:15" s="34" customFormat="1" ht="13.5" thickBot="1" x14ac:dyDescent="0.25">
      <c r="A23" s="71"/>
      <c r="B23" s="75"/>
      <c r="C23" s="71"/>
      <c r="D23" s="165"/>
      <c r="E23" s="77"/>
      <c r="F23" s="77"/>
      <c r="G23" s="77"/>
      <c r="H23" s="77"/>
      <c r="I23" s="152"/>
      <c r="J23" s="2"/>
      <c r="K23" s="184"/>
      <c r="L23" s="2"/>
      <c r="M23" s="14"/>
      <c r="N23" s="14"/>
      <c r="O23" s="14"/>
    </row>
    <row r="24" spans="1:15" ht="167.25" customHeight="1" x14ac:dyDescent="0.2">
      <c r="A24" s="189" t="s">
        <v>258</v>
      </c>
      <c r="B24" s="63" t="str">
        <f>VLOOKUP(Pathways!A3,Manuals!B14:G25,6,1)</f>
        <v>Level 5 Mandatory Project</v>
      </c>
      <c r="C24" s="87" t="e">
        <f>VLOOKUP(B24,Manuals!L1:N70,2,FALSE)</f>
        <v>#N/A</v>
      </c>
      <c r="D24" s="23" t="e">
        <f>VLOOKUP(B24,Manuals!L3:N72,3,FALSE)</f>
        <v>#N/A</v>
      </c>
      <c r="E24" s="88"/>
      <c r="F24" s="157"/>
      <c r="G24" s="86"/>
      <c r="H24" s="46" t="str">
        <f t="shared" ca="1" si="0"/>
        <v/>
      </c>
      <c r="I24" s="88"/>
      <c r="J24" s="2"/>
      <c r="K24" s="184"/>
      <c r="L24" s="2"/>
      <c r="M24" s="14"/>
      <c r="N24" s="14"/>
      <c r="O24" s="14"/>
    </row>
    <row r="25" spans="1:15" ht="12.75" x14ac:dyDescent="0.2">
      <c r="A25" s="181"/>
      <c r="B25" s="202" t="s">
        <v>17</v>
      </c>
      <c r="C25" s="201"/>
      <c r="D25" s="199"/>
      <c r="E25" s="195"/>
      <c r="F25" s="197"/>
      <c r="G25" s="207"/>
      <c r="H25" s="209" t="str">
        <f t="shared" ca="1" si="0"/>
        <v/>
      </c>
      <c r="I25" s="195"/>
      <c r="J25" s="2"/>
      <c r="K25" s="184"/>
      <c r="L25" s="2"/>
      <c r="M25" s="94" t="s">
        <v>14</v>
      </c>
      <c r="N25" s="94" t="s">
        <v>15</v>
      </c>
      <c r="O25" s="94" t="s">
        <v>17</v>
      </c>
    </row>
    <row r="26" spans="1:15" ht="155.25" customHeight="1" x14ac:dyDescent="0.2">
      <c r="A26" s="182"/>
      <c r="B26" s="203"/>
      <c r="C26" s="201"/>
      <c r="D26" s="200" t="e">
        <f>VLOOKUP(B26,Manuals!L5:N74,3,FALSE)</f>
        <v>#N/A</v>
      </c>
      <c r="E26" s="196"/>
      <c r="F26" s="198"/>
      <c r="G26" s="208"/>
      <c r="H26" s="210"/>
      <c r="I26" s="196"/>
      <c r="J26" s="2"/>
      <c r="K26" s="184"/>
      <c r="L26" s="2"/>
      <c r="M26" s="95" t="str">
        <f ca="1">IFERROR(__xludf.DUMMYFUNCTION("IFERROR(FILTER(Manuals!$O:$O,(Manuals!$M:$M=$A$23),(Manuals!$N:$N=""L3 elective"")))"),"Deliver Social Speeches")</f>
        <v>Deliver Social Speeches</v>
      </c>
      <c r="N26" s="95" t="str">
        <f ca="1">IFERROR(__xludf.DUMMYFUNCTION("IFERROR(FILTER(Manuals!$O:$O,(Manuals!$M:$M=$A$23),(Manuals!$N:$N=""L4 elective"")))"),"Create a Podcast")</f>
        <v>Create a Podcast</v>
      </c>
      <c r="O26" s="95" t="str">
        <f ca="1">IFERROR(__xludf.DUMMYFUNCTION("IFERROR(FILTER(Manuals!$O:$O,(Manuals!$M:$M=$A$23),(Manuals!$N:$N=""L5 elective"")))"),"Lessons Learned")</f>
        <v>Lessons Learned</v>
      </c>
    </row>
    <row r="27" spans="1:15" s="34" customFormat="1" ht="12.75" x14ac:dyDescent="0.2">
      <c r="A27" s="39" t="s">
        <v>259</v>
      </c>
      <c r="B27" s="39" t="s">
        <v>161</v>
      </c>
      <c r="C27" s="141" t="str">
        <f>VLOOKUP(B27,Manuals!L1:N70,2,FALSE)</f>
        <v>10-12 min speech</v>
      </c>
      <c r="D27" s="141" t="str">
        <f>VLOOKUP(B27,Manuals!L1:N70,3,FALSE)</f>
        <v>TM Journey Resource</v>
      </c>
      <c r="E27" s="51"/>
      <c r="F27" s="62"/>
      <c r="G27" s="53"/>
      <c r="H27" s="45" t="str">
        <f t="shared" ca="1" si="0"/>
        <v/>
      </c>
      <c r="I27" s="51"/>
      <c r="J27" s="2"/>
      <c r="K27" s="184"/>
      <c r="L27" s="2"/>
      <c r="M27" s="95" t="str">
        <f ca="1">IFERROR(__xludf.DUMMYFUNCTION("""COMPUTED_VALUE"""),"Using Presentation Software")</f>
        <v>Using Presentation Software</v>
      </c>
      <c r="N27" s="95" t="str">
        <f ca="1">IFERROR(__xludf.DUMMYFUNCTION("""COMPUTED_VALUE"""),"Building a Social Media Presence")</f>
        <v>Building a Social Media Presence</v>
      </c>
      <c r="O27" s="95" t="str">
        <f ca="1">IFERROR(__xludf.DUMMYFUNCTION("""COMPUTED_VALUE"""),"Moderate a Panel Discussion")</f>
        <v>Moderate a Panel Discussion</v>
      </c>
    </row>
    <row r="28" spans="1:15" ht="45" customHeight="1" x14ac:dyDescent="0.2">
      <c r="A28" s="192" t="s">
        <v>67</v>
      </c>
      <c r="B28" s="173"/>
      <c r="C28" s="190"/>
      <c r="D28" s="191"/>
      <c r="E28" s="191"/>
      <c r="F28" s="191"/>
      <c r="G28" s="191"/>
      <c r="H28" s="191"/>
      <c r="I28" s="191"/>
      <c r="J28" s="2"/>
      <c r="K28" s="184"/>
      <c r="L28" s="2"/>
      <c r="M28" s="95" t="str">
        <f ca="1">IFERROR(__xludf.DUMMYFUNCTION("""COMPUTED_VALUE"""),"Connect with Storytelling")</f>
        <v>Connect with Storytelling</v>
      </c>
      <c r="N28" s="95" t="str">
        <f ca="1">IFERROR(__xludf.DUMMYFUNCTION("""COMPUTED_VALUE"""),"Managing a Difficult Audience")</f>
        <v>Managing a Difficult Audience</v>
      </c>
      <c r="O28" s="95" t="str">
        <f ca="1">IFERROR(__xludf.DUMMYFUNCTION("""COMPUTED_VALUE"""),"Ethical Leadership")</f>
        <v>Ethical Leadership</v>
      </c>
    </row>
    <row r="29" spans="1:15" ht="12.75" x14ac:dyDescent="0.2">
      <c r="A29" s="180" t="s">
        <v>270</v>
      </c>
      <c r="B29" s="28" t="s">
        <v>19</v>
      </c>
      <c r="C29" s="16" t="str">
        <f>VLOOKUP(B29,Manuals!L1:N70,2,FALSE)</f>
        <v>4-6 min speech</v>
      </c>
      <c r="D29" s="168"/>
      <c r="E29" s="21"/>
      <c r="F29" s="18"/>
      <c r="G29" s="30"/>
      <c r="H29" s="19" t="str">
        <f ca="1">IF(G29="","",IF(G29&gt;TODAY(),"","X"))</f>
        <v/>
      </c>
      <c r="I29" s="23"/>
      <c r="J29" s="2"/>
      <c r="K29" s="184"/>
      <c r="L29" s="2"/>
      <c r="M29" s="95" t="str">
        <f ca="1">IFERROR(__xludf.DUMMYFUNCTION("""COMPUTED_VALUE"""),"Creating Effective Visual Aids")</f>
        <v>Creating Effective Visual Aids</v>
      </c>
      <c r="N29" s="95" t="str">
        <f ca="1">IFERROR(__xludf.DUMMYFUNCTION("""COMPUTED_VALUE"""),"Write a Compelling Blog")</f>
        <v>Write a Compelling Blog</v>
      </c>
      <c r="O29" s="95" t="str">
        <f ca="1">IFERROR(__xludf.DUMMYFUNCTION("""COMPUTED_VALUE"""),"Leading in Your Volunteer Organization")</f>
        <v>Leading in Your Volunteer Organization</v>
      </c>
    </row>
    <row r="30" spans="1:15" ht="12.75" x14ac:dyDescent="0.2">
      <c r="A30" s="181"/>
      <c r="B30" s="183" t="s">
        <v>26</v>
      </c>
      <c r="C30" s="16" t="str">
        <f>VLOOKUP(B30,Manuals!L1:N70,2,FALSE)</f>
        <v>5-7 min speech</v>
      </c>
      <c r="D30" s="168"/>
      <c r="E30" s="21"/>
      <c r="F30" s="18"/>
      <c r="G30" s="30"/>
      <c r="H30" s="19" t="str">
        <f ca="1">IF(G30="","",IF(G30&gt;TODAY(),"","X"))</f>
        <v/>
      </c>
      <c r="I30" s="23"/>
      <c r="J30" s="2"/>
      <c r="K30" s="184"/>
      <c r="L30" s="2"/>
      <c r="M30" s="95" t="str">
        <f ca="1">IFERROR(__xludf.DUMMYFUNCTION("""COMPUTED_VALUE"""),"Using Descriptive Language")</f>
        <v>Using Descriptive Language</v>
      </c>
      <c r="N30" s="95" t="str">
        <f ca="1">IFERROR(__xludf.DUMMYFUNCTION("""COMPUTED_VALUE"""),"Manage Online Meetings")</f>
        <v>Manage Online Meetings</v>
      </c>
      <c r="O30" s="95" t="str">
        <f ca="1">IFERROR(__xludf.DUMMYFUNCTION("""COMPUTED_VALUE"""),"Prepare to Speak Professionally")</f>
        <v>Prepare to Speak Professionally</v>
      </c>
    </row>
    <row r="31" spans="1:15" ht="12.75" x14ac:dyDescent="0.2">
      <c r="A31" s="181"/>
      <c r="B31" s="184"/>
      <c r="C31" s="16" t="str">
        <f>VLOOKUP(B30,Manuals!L1:N70,2,FALSE)</f>
        <v>5-7 min speech</v>
      </c>
      <c r="D31" s="168"/>
      <c r="E31" s="21"/>
      <c r="F31" s="18"/>
      <c r="G31" s="30"/>
      <c r="H31" s="19" t="str">
        <f ca="1">IF(G31="","",IF(G31&gt;TODAY(),"","X"))</f>
        <v/>
      </c>
      <c r="I31" s="23"/>
      <c r="J31" s="2"/>
      <c r="K31" s="184"/>
      <c r="L31" s="2"/>
      <c r="M31" s="95" t="str">
        <f ca="1">IFERROR(__xludf.DUMMYFUNCTION("""COMPUTED_VALUE"""),"Connect with Your Audience")</f>
        <v>Connect with Your Audience</v>
      </c>
      <c r="N31" s="95" t="str">
        <f ca="1">IFERROR(__xludf.DUMMYFUNCTION("""COMPUTED_VALUE"""),"Question-and-Answer Session")</f>
        <v>Question-and-Answer Session</v>
      </c>
      <c r="O31" s="95" t="str">
        <f ca="1">IFERROR(__xludf.DUMMYFUNCTION("""COMPUTED_VALUE"""),"High Performance Leadership")</f>
        <v>High Performance Leadership</v>
      </c>
    </row>
    <row r="32" spans="1:15" ht="12.75" x14ac:dyDescent="0.2">
      <c r="A32" s="181"/>
      <c r="B32" s="185"/>
      <c r="C32" s="16" t="s">
        <v>21</v>
      </c>
      <c r="D32" s="168" t="s">
        <v>178</v>
      </c>
      <c r="E32" s="21"/>
      <c r="F32" s="18"/>
      <c r="G32" s="30"/>
      <c r="H32" s="19" t="str">
        <f ca="1">IF(G32="","",IF(G32&gt;TODAY(),"","X"))</f>
        <v/>
      </c>
      <c r="I32" s="23"/>
      <c r="J32" s="2"/>
      <c r="K32" s="184"/>
      <c r="L32" s="2"/>
      <c r="M32" s="95" t="str">
        <f ca="1">IFERROR(__xludf.DUMMYFUNCTION("""COMPUTED_VALUE"""),"Make Connections Through Networking")</f>
        <v>Make Connections Through Networking</v>
      </c>
      <c r="N32" s="95" t="str">
        <f ca="1">IFERROR(__xludf.DUMMYFUNCTION("""COMPUTED_VALUE"""),"Public Relations Strategies")</f>
        <v>Public Relations Strategies</v>
      </c>
      <c r="O32" s="14"/>
    </row>
    <row r="33" spans="1:15" ht="30.75" customHeight="1" x14ac:dyDescent="0.2">
      <c r="A33" s="182"/>
      <c r="B33" s="28" t="s">
        <v>42</v>
      </c>
      <c r="C33" s="16" t="str">
        <f>VLOOKUP(B33,Manuals!L1:N70,2,FALSE)</f>
        <v>5-7 min speech</v>
      </c>
      <c r="D33" s="168" t="str">
        <f>VLOOKUP(B33,Manuals!L1:N70,3,FALSE)</f>
        <v>The Research Worksheet.  The Speech Outline Worksheet</v>
      </c>
      <c r="E33" s="21"/>
      <c r="F33" s="18"/>
      <c r="G33" s="30"/>
      <c r="H33" s="19" t="str">
        <f ca="1">IF(G33="","",IF(G33&gt;TODAY(),"","X"))</f>
        <v/>
      </c>
      <c r="I33" s="23"/>
      <c r="J33" s="2"/>
      <c r="K33" s="184"/>
      <c r="L33" s="2"/>
      <c r="M33" s="95" t="str">
        <f ca="1">IFERROR(__xludf.DUMMYFUNCTION("""COMPUTED_VALUE"""),"Focus on the Positive")</f>
        <v>Focus on the Positive</v>
      </c>
      <c r="N33" s="95" t="str">
        <f ca="1">IFERROR(__xludf.DUMMYFUNCTION("""COMPUTED_VALUE"""),"Manage Projects Successfully")</f>
        <v>Manage Projects Successfully</v>
      </c>
      <c r="O33" s="14"/>
    </row>
    <row r="34" spans="1:15" s="34" customFormat="1" ht="12.75" x14ac:dyDescent="0.2">
      <c r="A34" s="28"/>
      <c r="B34" s="28"/>
      <c r="C34" s="28"/>
      <c r="D34" s="166"/>
      <c r="E34" s="28"/>
      <c r="F34" s="28"/>
      <c r="G34" s="28"/>
      <c r="H34" s="28"/>
      <c r="I34" s="104"/>
      <c r="J34" s="2"/>
      <c r="K34" s="184"/>
      <c r="L34" s="2"/>
      <c r="M34" s="95" t="str">
        <f ca="1">IFERROR(__xludf.DUMMYFUNCTION("""COMPUTED_VALUE"""),"Inspire Your Audience")</f>
        <v>Inspire Your Audience</v>
      </c>
      <c r="N34" s="14"/>
      <c r="O34" s="14"/>
    </row>
    <row r="35" spans="1:15" ht="12.75" x14ac:dyDescent="0.2">
      <c r="A35" s="180" t="s">
        <v>271</v>
      </c>
      <c r="B35" s="28" t="str">
        <f>VLOOKUP(A28,Manuals!B27:G38,2,1)</f>
        <v>Understanding Your Leadership Style</v>
      </c>
      <c r="C35" s="26" t="str">
        <f>VLOOKUP(B35,Manuals!L1:N70,2,FALSE)</f>
        <v>5-7 min speech</v>
      </c>
      <c r="D35" s="23" t="str">
        <f>VLOOKUP(B35,Manuals!L1:N70,3,FALSE)</f>
        <v>Discover Your Leadership Style</v>
      </c>
      <c r="E35" s="21"/>
      <c r="F35" s="18"/>
      <c r="G35" s="30"/>
      <c r="H35" s="19" t="str">
        <f ca="1">IF(G35="","",IF(G35&gt;TODAY(),"","X"))</f>
        <v/>
      </c>
      <c r="I35" s="23"/>
      <c r="J35" s="2"/>
      <c r="K35" s="184"/>
      <c r="L35" s="2"/>
      <c r="M35" s="95" t="str">
        <f ca="1">IFERROR(__xludf.DUMMYFUNCTION("""COMPUTED_VALUE"""),"Prepare for an Interview")</f>
        <v>Prepare for an Interview</v>
      </c>
      <c r="N35" s="14"/>
      <c r="O35" s="14"/>
    </row>
    <row r="36" spans="1:15" ht="25.5" x14ac:dyDescent="0.2">
      <c r="A36" s="181"/>
      <c r="B36" s="28" t="str">
        <f>VLOOKUP(A28,Manuals!B27:G38,3,1)</f>
        <v>Active Listening</v>
      </c>
      <c r="C36" s="26" t="str">
        <f>VLOOKUP(B36,Manuals!L1:N70,2,FALSE)</f>
        <v>None</v>
      </c>
      <c r="D36" s="23" t="str">
        <f>VLOOKUP(B36,Manuals!L1:N70,3,FALSE)</f>
        <v>Serving as Topicsmaster at a club meeting</v>
      </c>
      <c r="E36" s="21"/>
      <c r="F36" s="18"/>
      <c r="G36" s="30"/>
      <c r="H36" s="19" t="str">
        <f ca="1">IF(G36="","",IF(G36&gt;TODAY(),"","X"))</f>
        <v/>
      </c>
      <c r="I36" s="23"/>
      <c r="J36" s="2"/>
      <c r="K36" s="184"/>
      <c r="L36" s="2"/>
      <c r="M36" s="95" t="str">
        <f ca="1">IFERROR(__xludf.DUMMYFUNCTION("""COMPUTED_VALUE"""),"Understanding Vocal Variety")</f>
        <v>Understanding Vocal Variety</v>
      </c>
      <c r="N36" s="14"/>
      <c r="O36" s="14"/>
    </row>
    <row r="37" spans="1:15" ht="38.25" x14ac:dyDescent="0.2">
      <c r="A37" s="182"/>
      <c r="B37" s="28" t="s">
        <v>62</v>
      </c>
      <c r="C37" s="26" t="str">
        <f>VLOOKUP(B37,Manuals!L1:N70,2,FALSE)</f>
        <v>5-7 min speech</v>
      </c>
      <c r="D37" s="23" t="str">
        <f>VLOOKUP(B37,Manuals!L1:N70,3,FALSE)</f>
        <v>Every member in Toastmasters pathways must complete this project</v>
      </c>
      <c r="E37" s="21"/>
      <c r="F37" s="18"/>
      <c r="G37" s="30"/>
      <c r="H37" s="19" t="str">
        <f ca="1">IF(G37="","",IF(G37&gt;TODAY(),"","X"))</f>
        <v/>
      </c>
      <c r="I37" s="23"/>
      <c r="J37" s="2"/>
      <c r="K37" s="184"/>
      <c r="L37" s="2"/>
      <c r="M37" s="95" t="str">
        <f ca="1">IFERROR(__xludf.DUMMYFUNCTION("""COMPUTED_VALUE"""),"Effective Body Language")</f>
        <v>Effective Body Language</v>
      </c>
      <c r="N37" s="14"/>
      <c r="O37" s="14"/>
    </row>
    <row r="38" spans="1:15" s="34" customFormat="1" ht="12.75" x14ac:dyDescent="0.2">
      <c r="A38" s="28"/>
      <c r="B38" s="28"/>
      <c r="C38" s="28"/>
      <c r="D38" s="166"/>
      <c r="E38" s="28"/>
      <c r="F38" s="28"/>
      <c r="G38" s="28"/>
      <c r="H38" s="28"/>
      <c r="I38" s="104"/>
      <c r="J38" s="2"/>
      <c r="K38" s="184"/>
      <c r="L38" s="2"/>
      <c r="M38" s="95" t="str">
        <f ca="1">IFERROR(__xludf.DUMMYFUNCTION("""COMPUTED_VALUE"""),"Active Listening")</f>
        <v>Active Listening</v>
      </c>
      <c r="N38" s="14"/>
      <c r="O38" s="14"/>
    </row>
    <row r="39" spans="1:15" ht="36.75" customHeight="1" x14ac:dyDescent="0.2">
      <c r="A39" s="180" t="s">
        <v>272</v>
      </c>
      <c r="B39" s="28" t="str">
        <f>VLOOKUP(A28,Manuals!B27:G38,4,1)</f>
        <v>Successful Collaboration</v>
      </c>
      <c r="C39" s="26" t="str">
        <f>VLOOKUP(B39,Manuals!L1:N70,2,FALSE)</f>
        <v>5-7 min speech</v>
      </c>
      <c r="D39" s="23"/>
      <c r="E39" s="23"/>
      <c r="F39" s="18"/>
      <c r="G39" s="30"/>
      <c r="H39" s="19" t="str">
        <f ca="1">IF(G39="","",IF(G39&gt;TODAY(),"","X"))</f>
        <v/>
      </c>
      <c r="I39" s="23"/>
      <c r="J39" s="2"/>
      <c r="K39" s="184"/>
      <c r="L39" s="2"/>
      <c r="M39" s="95" t="s">
        <v>262</v>
      </c>
      <c r="N39" s="14"/>
      <c r="O39" s="14"/>
    </row>
    <row r="40" spans="1:15" ht="55.5" customHeight="1" x14ac:dyDescent="0.2">
      <c r="A40" s="181"/>
      <c r="B40" s="98" t="s">
        <v>14</v>
      </c>
      <c r="C40" s="23" t="str">
        <f>VLOOKUP(B40,Manuals!L1:N70,2,FALSE)</f>
        <v xml:space="preserve">choose a project from the drop down </v>
      </c>
      <c r="D40" s="23" t="str">
        <f>VLOOKUP(B40,Manuals!L1:N70,3,FALSE)</f>
        <v xml:space="preserve">This will populate when you choose a project from the dropdown </v>
      </c>
      <c r="E40" s="23"/>
      <c r="F40" s="18"/>
      <c r="G40" s="30"/>
      <c r="H40" s="19"/>
      <c r="I40" s="23"/>
      <c r="J40" s="2"/>
      <c r="K40" s="184"/>
      <c r="L40" s="2"/>
      <c r="M40" s="14"/>
      <c r="N40" s="14"/>
      <c r="O40" s="14"/>
    </row>
    <row r="41" spans="1:15" ht="68.25" customHeight="1" x14ac:dyDescent="0.2">
      <c r="A41" s="182"/>
      <c r="B41" s="98" t="s">
        <v>14</v>
      </c>
      <c r="C41" s="23" t="str">
        <f>VLOOKUP(B41,Manuals!L1:N70,2,FALSE)</f>
        <v xml:space="preserve">choose a project from the drop down </v>
      </c>
      <c r="D41" s="23" t="str">
        <f>VLOOKUP(B41,Manuals!L1:N70,3,FALSE)</f>
        <v xml:space="preserve">This will populate when you choose a project from the dropdown </v>
      </c>
      <c r="E41" s="23"/>
      <c r="F41" s="27"/>
      <c r="G41" s="30"/>
      <c r="H41" s="19"/>
      <c r="I41" s="23"/>
      <c r="J41" s="2"/>
      <c r="K41" s="184"/>
      <c r="L41" s="2"/>
      <c r="M41" s="14"/>
      <c r="N41" s="14"/>
      <c r="O41" s="14"/>
    </row>
    <row r="42" spans="1:15" s="34" customFormat="1" ht="12.75" x14ac:dyDescent="0.2">
      <c r="A42" s="28"/>
      <c r="B42" s="28"/>
      <c r="C42" s="28"/>
      <c r="D42" s="166"/>
      <c r="E42" s="28"/>
      <c r="F42" s="28"/>
      <c r="G42" s="28"/>
      <c r="H42" s="28"/>
      <c r="I42" s="104"/>
      <c r="J42" s="2"/>
      <c r="K42" s="184"/>
      <c r="L42" s="2"/>
      <c r="M42" s="14"/>
      <c r="N42" s="14"/>
      <c r="O42" s="14"/>
    </row>
    <row r="43" spans="1:15" ht="12.75" x14ac:dyDescent="0.2">
      <c r="A43" s="180" t="s">
        <v>273</v>
      </c>
      <c r="B43" s="29" t="s">
        <v>239</v>
      </c>
      <c r="C43" s="26" t="s">
        <v>21</v>
      </c>
      <c r="D43" s="23" t="s">
        <v>240</v>
      </c>
      <c r="E43" s="171"/>
      <c r="F43" s="18"/>
      <c r="G43" s="30"/>
      <c r="H43" s="19" t="str">
        <f ca="1">IF(G43="","",IF(G43&gt;TODAY(),"","X"))</f>
        <v/>
      </c>
      <c r="I43" s="23"/>
      <c r="J43" s="2"/>
      <c r="K43" s="184"/>
      <c r="L43" s="2"/>
      <c r="M43" s="14"/>
      <c r="N43" s="14"/>
      <c r="O43" s="14"/>
    </row>
    <row r="44" spans="1:15" ht="12.75" x14ac:dyDescent="0.2">
      <c r="A44" s="181"/>
      <c r="B44" s="29" t="s">
        <v>239</v>
      </c>
      <c r="C44" s="26" t="s">
        <v>21</v>
      </c>
      <c r="D44" s="23" t="s">
        <v>241</v>
      </c>
      <c r="E44" s="41"/>
      <c r="F44" s="27"/>
      <c r="G44" s="30"/>
      <c r="H44" s="19"/>
      <c r="I44" s="23"/>
      <c r="J44" s="2"/>
      <c r="K44" s="184"/>
      <c r="L44" s="2"/>
      <c r="M44" s="14"/>
      <c r="N44" s="14"/>
      <c r="O44" s="14"/>
    </row>
    <row r="45" spans="1:15" ht="12.75" x14ac:dyDescent="0.2">
      <c r="A45" s="181"/>
      <c r="B45" s="29" t="s">
        <v>239</v>
      </c>
      <c r="C45" s="26" t="s">
        <v>21</v>
      </c>
      <c r="D45" s="23" t="s">
        <v>242</v>
      </c>
      <c r="E45" s="41"/>
      <c r="F45" s="27"/>
      <c r="G45" s="30"/>
      <c r="H45" s="19"/>
      <c r="I45" s="23"/>
      <c r="J45" s="2"/>
      <c r="K45" s="184"/>
      <c r="L45" s="2"/>
      <c r="M45" s="14"/>
      <c r="N45" s="14"/>
      <c r="O45" s="14"/>
    </row>
    <row r="46" spans="1:15" ht="74.25" customHeight="1" x14ac:dyDescent="0.2">
      <c r="A46" s="181"/>
      <c r="B46" s="104" t="str">
        <f>VLOOKUP(A28,Manuals!B27:G38,5,1)</f>
        <v>Motivate Others</v>
      </c>
      <c r="C46" s="23" t="str">
        <f>VLOOKUP(B46,Manuals!L2:N70,2,FALSE)</f>
        <v>5-7 min speech</v>
      </c>
      <c r="D46" s="23" t="str">
        <f>VLOOKUP(B46,Manuals!L1:N70,3,FALSE)</f>
        <v>Building and motivating a team
The Team-Building Activities Resource
360 Evaluation Resource</v>
      </c>
      <c r="E46" s="23"/>
      <c r="F46" s="27"/>
      <c r="G46" s="30"/>
      <c r="H46" s="19" t="str">
        <f ca="1">IF(G46="","",IF(G46&gt;TODAY(),"","X"))</f>
        <v/>
      </c>
      <c r="I46" s="23"/>
      <c r="J46" s="2"/>
      <c r="K46" s="184"/>
      <c r="L46" s="2"/>
      <c r="M46" s="14"/>
      <c r="N46" s="14"/>
      <c r="O46" s="14"/>
    </row>
    <row r="47" spans="1:15" ht="69" customHeight="1" x14ac:dyDescent="0.2">
      <c r="A47" s="182"/>
      <c r="B47" s="98" t="s">
        <v>15</v>
      </c>
      <c r="C47" s="23" t="str">
        <f>VLOOKUP(B47,Manuals!L1:N70,2,FALSE)</f>
        <v xml:space="preserve">choose a project from the drop down </v>
      </c>
      <c r="D47" s="23" t="str">
        <f>VLOOKUP(B47,Manuals!L1:N70,3,FALSE)</f>
        <v xml:space="preserve">This will populate when you choose a project from the dropdown </v>
      </c>
      <c r="E47" s="23"/>
      <c r="F47" s="27"/>
      <c r="G47" s="30"/>
      <c r="H47" s="19" t="str">
        <f ca="1">IF(G47="","",IF(G47&gt;TODAY(),"","X"))</f>
        <v/>
      </c>
      <c r="I47" s="23"/>
      <c r="J47" s="2"/>
      <c r="K47" s="184"/>
      <c r="L47" s="2"/>
      <c r="M47" s="14"/>
      <c r="N47" s="14"/>
      <c r="O47" s="14"/>
    </row>
    <row r="48" spans="1:15" s="34" customFormat="1" ht="12.75" x14ac:dyDescent="0.2">
      <c r="A48" s="99"/>
      <c r="B48" s="99"/>
      <c r="C48" s="99"/>
      <c r="D48" s="167"/>
      <c r="E48" s="100"/>
      <c r="F48" s="101"/>
      <c r="G48" s="101"/>
      <c r="H48" s="101"/>
      <c r="I48" s="155"/>
      <c r="J48" s="2"/>
      <c r="K48" s="184"/>
      <c r="L48" s="2"/>
      <c r="M48" s="14"/>
      <c r="N48" s="14"/>
      <c r="O48" s="14"/>
    </row>
    <row r="49" spans="1:15" ht="25.5" customHeight="1" x14ac:dyDescent="0.2">
      <c r="A49" s="180" t="s">
        <v>258</v>
      </c>
      <c r="B49" s="28" t="str">
        <f>VLOOKUP(A28,Manuals!B27:G38,6,1)</f>
        <v>Lead in Any Situation</v>
      </c>
      <c r="C49" s="26" t="str">
        <f>VLOOKUP(B49,Manuals!L1:N70,2,FALSE)</f>
        <v>8-10 min speech</v>
      </c>
      <c r="D49" s="23" t="str">
        <f>VLOOKUP(B49,Manuals!L1:N70,3,FALSE)</f>
        <v>Serving in leadership (6 mo)
360 Evaluation</v>
      </c>
      <c r="E49" s="23"/>
      <c r="F49" s="27"/>
      <c r="G49" s="30"/>
      <c r="H49" s="19" t="str">
        <f ca="1">IF(G49="","",IF(G49&gt;TODAY(),"","X"))</f>
        <v/>
      </c>
      <c r="I49" s="23"/>
      <c r="J49" s="2"/>
      <c r="K49" s="184"/>
      <c r="L49" s="2"/>
      <c r="M49" s="14"/>
      <c r="N49" s="14"/>
      <c r="O49" s="14"/>
    </row>
    <row r="50" spans="1:15" ht="149.25" customHeight="1" x14ac:dyDescent="0.2">
      <c r="A50" s="204"/>
      <c r="B50" s="98" t="s">
        <v>17</v>
      </c>
      <c r="C50" s="23" t="str">
        <f>VLOOKUP(B50,Manuals!L1:N70,2,FALSE)</f>
        <v xml:space="preserve">choose a project from the drop down </v>
      </c>
      <c r="D50" s="23" t="str">
        <f>VLOOKUP(B50,Manuals!L1:N70,3,FALSE)</f>
        <v xml:space="preserve">This will populate when you choose a project from the dropdown </v>
      </c>
      <c r="E50" s="23"/>
      <c r="F50" s="27"/>
      <c r="G50" s="30"/>
      <c r="H50" s="19" t="str">
        <f ca="1">IF(G50="","",IF(G50&gt;TODAY(),"","X"))</f>
        <v/>
      </c>
      <c r="I50" s="23"/>
      <c r="J50" s="2"/>
      <c r="K50" s="184"/>
      <c r="L50" s="2"/>
      <c r="M50" s="14"/>
      <c r="N50" s="14"/>
      <c r="O50" s="14"/>
    </row>
    <row r="51" spans="1:15" ht="12.75" x14ac:dyDescent="0.2">
      <c r="A51" s="28" t="s">
        <v>256</v>
      </c>
      <c r="B51" s="28" t="s">
        <v>161</v>
      </c>
      <c r="C51" s="26" t="str">
        <f>VLOOKUP(B51,Manuals!L1:N70,2,FALSE)</f>
        <v>10-12 min speech</v>
      </c>
      <c r="D51" s="23" t="str">
        <f>VLOOKUP(B51,Manuals!L1:N70,3,FALSE)</f>
        <v>TM Journey Resource</v>
      </c>
      <c r="E51" s="23"/>
      <c r="F51" s="27"/>
      <c r="G51" s="30"/>
      <c r="H51" s="19" t="str">
        <f ca="1">IF(G51="","",IF(G51&gt;TODAY(),"","X"))</f>
        <v/>
      </c>
      <c r="I51" s="23"/>
      <c r="J51" s="2"/>
      <c r="K51" s="184"/>
      <c r="L51" s="2"/>
      <c r="M51" s="14"/>
      <c r="N51" s="14"/>
      <c r="O51" s="14"/>
    </row>
    <row r="52" spans="1:15" ht="45" customHeight="1" x14ac:dyDescent="0.2">
      <c r="A52" s="177" t="s">
        <v>244</v>
      </c>
      <c r="B52" s="178"/>
      <c r="C52" s="179"/>
      <c r="D52" s="173"/>
      <c r="E52" s="173"/>
      <c r="F52" s="173"/>
      <c r="G52" s="173"/>
      <c r="H52" s="173"/>
      <c r="I52" s="173"/>
      <c r="J52" s="2"/>
      <c r="K52" s="184"/>
      <c r="L52" s="2"/>
      <c r="M52" s="14"/>
      <c r="N52" s="14"/>
      <c r="O52" s="14"/>
    </row>
    <row r="53" spans="1:15" ht="12.75" x14ac:dyDescent="0.2">
      <c r="A53" s="205"/>
      <c r="B53" s="57" t="s">
        <v>245</v>
      </c>
      <c r="C53" s="54"/>
      <c r="D53" s="23"/>
      <c r="E53" s="23"/>
      <c r="F53" s="18"/>
      <c r="G53" s="30"/>
      <c r="H53" s="19" t="str">
        <f ca="1">IF(G53="","",IF(G53&gt;TODAY(),"","X"))</f>
        <v/>
      </c>
      <c r="I53" s="23"/>
      <c r="J53" s="2"/>
      <c r="K53" s="184"/>
      <c r="L53" s="2"/>
      <c r="M53" s="14"/>
      <c r="N53" s="14"/>
      <c r="O53" s="14"/>
    </row>
    <row r="54" spans="1:15" ht="12.75" x14ac:dyDescent="0.2">
      <c r="A54" s="206"/>
      <c r="B54" s="57" t="s">
        <v>246</v>
      </c>
      <c r="C54" s="54"/>
      <c r="D54" s="23"/>
      <c r="E54" s="23"/>
      <c r="F54" s="27"/>
      <c r="G54" s="30"/>
      <c r="H54" s="19" t="str">
        <f t="shared" ref="H54:H59" ca="1" si="1">IF(G54="","",IF(G54&gt;TODAY(),"","X"))</f>
        <v/>
      </c>
      <c r="I54" s="23"/>
      <c r="J54" s="2"/>
      <c r="K54" s="184"/>
      <c r="L54" s="2"/>
      <c r="M54" s="14"/>
      <c r="N54" s="14"/>
      <c r="O54" s="14"/>
    </row>
    <row r="55" spans="1:15" ht="12.75" x14ac:dyDescent="0.2">
      <c r="A55" s="206"/>
      <c r="B55" s="57" t="s">
        <v>247</v>
      </c>
      <c r="C55" s="54"/>
      <c r="D55" s="23"/>
      <c r="E55" s="23"/>
      <c r="F55" s="27"/>
      <c r="G55" s="30"/>
      <c r="H55" s="19" t="str">
        <f t="shared" ca="1" si="1"/>
        <v/>
      </c>
      <c r="I55" s="23"/>
      <c r="J55" s="2"/>
      <c r="K55" s="184"/>
      <c r="L55" s="2"/>
      <c r="N55" s="14"/>
      <c r="O55" s="14"/>
    </row>
    <row r="56" spans="1:15" ht="12.75" x14ac:dyDescent="0.2">
      <c r="A56" s="206"/>
      <c r="B56" s="57" t="s">
        <v>205</v>
      </c>
      <c r="C56" s="54"/>
      <c r="D56" s="23"/>
      <c r="E56" s="23"/>
      <c r="F56" s="27"/>
      <c r="G56" s="30"/>
      <c r="H56" s="19" t="str">
        <f t="shared" ca="1" si="1"/>
        <v/>
      </c>
      <c r="I56" s="23"/>
      <c r="J56" s="2"/>
      <c r="K56" s="185"/>
      <c r="L56" s="2"/>
      <c r="M56" s="34"/>
      <c r="N56" s="14"/>
      <c r="O56" s="14"/>
    </row>
    <row r="57" spans="1:15" ht="12.75" x14ac:dyDescent="0.2">
      <c r="A57" s="206"/>
      <c r="B57" s="57" t="s">
        <v>281</v>
      </c>
      <c r="C57" s="55"/>
      <c r="D57" s="50"/>
      <c r="E57" s="50"/>
      <c r="F57" s="42"/>
      <c r="G57" s="30"/>
      <c r="H57" s="43" t="str">
        <f t="shared" ca="1" si="1"/>
        <v/>
      </c>
      <c r="I57" s="50"/>
      <c r="J57" s="2"/>
      <c r="K57" s="31" t="s">
        <v>249</v>
      </c>
      <c r="L57" s="2"/>
      <c r="M57" s="34"/>
    </row>
    <row r="58" spans="1:15" s="34" customFormat="1" ht="12.75" x14ac:dyDescent="0.2">
      <c r="A58" s="206"/>
      <c r="B58" s="57" t="s">
        <v>248</v>
      </c>
      <c r="C58" s="56"/>
      <c r="D58" s="51"/>
      <c r="E58" s="50"/>
      <c r="F58" s="52"/>
      <c r="G58" s="30"/>
      <c r="H58" s="43" t="str">
        <f t="shared" ca="1" si="1"/>
        <v/>
      </c>
      <c r="I58" s="51"/>
      <c r="J58" s="2"/>
      <c r="K58" s="31" t="s">
        <v>355</v>
      </c>
      <c r="L58" s="2"/>
      <c r="M58"/>
    </row>
    <row r="59" spans="1:15" s="34" customFormat="1" ht="12.75" x14ac:dyDescent="0.2">
      <c r="A59" s="206"/>
      <c r="B59" s="57" t="s">
        <v>282</v>
      </c>
      <c r="C59" s="56"/>
      <c r="D59" s="51"/>
      <c r="E59" s="51"/>
      <c r="F59" s="52"/>
      <c r="G59" s="30"/>
      <c r="H59" s="45" t="str">
        <f t="shared" ca="1" si="1"/>
        <v/>
      </c>
      <c r="I59" s="51"/>
      <c r="J59" s="2"/>
      <c r="K59" s="170">
        <v>44044</v>
      </c>
      <c r="L59" s="2"/>
      <c r="M59"/>
    </row>
  </sheetData>
  <sortState xmlns:xlrd2="http://schemas.microsoft.com/office/spreadsheetml/2017/richdata2" ref="G29:H49">
    <sortCondition sortBy="cellColor" ref="G39"/>
  </sortState>
  <mergeCells count="29">
    <mergeCell ref="K7:K56"/>
    <mergeCell ref="A43:A47"/>
    <mergeCell ref="I25:I26"/>
    <mergeCell ref="F25:F26"/>
    <mergeCell ref="E25:E26"/>
    <mergeCell ref="D25:D26"/>
    <mergeCell ref="C25:C26"/>
    <mergeCell ref="B25:B26"/>
    <mergeCell ref="A39:A41"/>
    <mergeCell ref="A49:A50"/>
    <mergeCell ref="A53:A59"/>
    <mergeCell ref="G25:G26"/>
    <mergeCell ref="H25:H26"/>
    <mergeCell ref="C3:I3"/>
    <mergeCell ref="A1:I1"/>
    <mergeCell ref="A3:B3"/>
    <mergeCell ref="A52:B52"/>
    <mergeCell ref="C52:I52"/>
    <mergeCell ref="A29:A33"/>
    <mergeCell ref="B30:B32"/>
    <mergeCell ref="A10:A12"/>
    <mergeCell ref="A4:A8"/>
    <mergeCell ref="A35:A37"/>
    <mergeCell ref="A24:A26"/>
    <mergeCell ref="C28:I28"/>
    <mergeCell ref="A28:B28"/>
    <mergeCell ref="B5:B7"/>
    <mergeCell ref="A18:A22"/>
    <mergeCell ref="A14:A16"/>
  </mergeCells>
  <conditionalFormatting sqref="K2">
    <cfRule type="containsBlanks" dxfId="41" priority="49">
      <formula>LEN(TRIM(K2))=0</formula>
    </cfRule>
  </conditionalFormatting>
  <conditionalFormatting sqref="E10:G12 G29:G33 G35:G37">
    <cfRule type="containsBlanks" dxfId="40" priority="75">
      <formula>LEN(TRIM(E10))=0</formula>
    </cfRule>
  </conditionalFormatting>
  <conditionalFormatting sqref="E4:E8">
    <cfRule type="containsText" dxfId="39" priority="41" operator="containsText" text="CHOOSE">
      <formula>NOT(ISERROR(SEARCH("CHOOSE",E4)))</formula>
    </cfRule>
  </conditionalFormatting>
  <conditionalFormatting sqref="G36:G37 G39:G41 G45:G47 G51">
    <cfRule type="containsBlanks" dxfId="38" priority="35">
      <formula>LEN(TRIM(M34))=0</formula>
    </cfRule>
  </conditionalFormatting>
  <conditionalFormatting sqref="G29:G33">
    <cfRule type="containsBlanks" dxfId="37" priority="39">
      <formula>LEN(TRIM(M29))=0</formula>
    </cfRule>
  </conditionalFormatting>
  <conditionalFormatting sqref="G53:G59">
    <cfRule type="containsText" dxfId="36" priority="36" operator="containsText" text="CHOOSE">
      <formula>NOT(ISERROR(SEARCH("CHOOSE",G53)))</formula>
    </cfRule>
  </conditionalFormatting>
  <conditionalFormatting sqref="G53:G59">
    <cfRule type="containsBlanks" dxfId="35" priority="37">
      <formula>LEN(TRIM(M51))=0</formula>
    </cfRule>
  </conditionalFormatting>
  <conditionalFormatting sqref="E14:G16">
    <cfRule type="containsBlanks" dxfId="34" priority="61">
      <formula>LEN(TRIM(E14))=0</formula>
    </cfRule>
  </conditionalFormatting>
  <conditionalFormatting sqref="C9">
    <cfRule type="containsText" dxfId="33" priority="34" operator="containsText" text="CHOOSE">
      <formula>NOT(ISERROR(SEARCH("CHOOSE",C9)))</formula>
    </cfRule>
  </conditionalFormatting>
  <conditionalFormatting sqref="D9">
    <cfRule type="containsText" dxfId="32" priority="33" operator="containsText" text="CHOOSE">
      <formula>NOT(ISERROR(SEARCH("CHOOSE",D9)))</formula>
    </cfRule>
  </conditionalFormatting>
  <conditionalFormatting sqref="M25:O25">
    <cfRule type="containsText" dxfId="31" priority="28" operator="containsText" text="C$M$25:$O$25">
      <formula>NOT(ISERROR(SEARCH("C$M$25:$O$25",M25)))</formula>
    </cfRule>
    <cfRule type="containsText" dxfId="30" priority="29" operator="containsText" text="C$M$25:$O$25">
      <formula>NOT(ISERROR(SEARCH("C$M$25:$O$25",M25)))</formula>
    </cfRule>
  </conditionalFormatting>
  <conditionalFormatting sqref="M25">
    <cfRule type="containsText" dxfId="29" priority="27" operator="containsText" text="CHOOSE L3 ELECTIVE">
      <formula>NOT(ISERROR(SEARCH("CHOOSE L3 ELECTIVE",M25)))</formula>
    </cfRule>
  </conditionalFormatting>
  <conditionalFormatting sqref="N25">
    <cfRule type="containsText" dxfId="28" priority="26" operator="containsText" text="CHOOSE L4 ELECTIVE">
      <formula>NOT(ISERROR(SEARCH("CHOOSE L4 ELECTIVE",N25)))</formula>
    </cfRule>
  </conditionalFormatting>
  <conditionalFormatting sqref="O25">
    <cfRule type="containsText" dxfId="27" priority="25" operator="containsText" text="CHOOSE L5 ELECTIVE">
      <formula>NOT(ISERROR(SEARCH("CHOOSE L5 ELECTIVE",O25)))</formula>
    </cfRule>
  </conditionalFormatting>
  <conditionalFormatting sqref="E21:E22">
    <cfRule type="containsBlanks" dxfId="26" priority="60">
      <formula>LEN(TRIM(E21))=0</formula>
    </cfRule>
  </conditionalFormatting>
  <conditionalFormatting sqref="F18:G22">
    <cfRule type="containsBlanks" dxfId="25" priority="20">
      <formula>LEN(TRIM(F18))=0</formula>
    </cfRule>
  </conditionalFormatting>
  <conditionalFormatting sqref="F14:G16">
    <cfRule type="containsBlanks" dxfId="24" priority="21">
      <formula>LEN(TRIM(F14))=0</formula>
    </cfRule>
  </conditionalFormatting>
  <conditionalFormatting sqref="E24:G27">
    <cfRule type="containsBlanks" dxfId="23" priority="18">
      <formula>LEN(TRIM(E24))=0</formula>
    </cfRule>
  </conditionalFormatting>
  <conditionalFormatting sqref="E4:E6">
    <cfRule type="containsBlanks" dxfId="22" priority="16">
      <formula>LEN(TRIM(E4))=0</formula>
    </cfRule>
  </conditionalFormatting>
  <conditionalFormatting sqref="F10:G12">
    <cfRule type="containsBlanks" dxfId="21" priority="62" stopIfTrue="1">
      <formula>LEN(TRIM(F10))=0</formula>
    </cfRule>
  </conditionalFormatting>
  <conditionalFormatting sqref="G35">
    <cfRule type="containsBlanks" dxfId="20" priority="64">
      <formula>LEN(TRIM(M33))=0</formula>
    </cfRule>
  </conditionalFormatting>
  <conditionalFormatting sqref="G39:G41 G43:G44 G46:G47 G49:G51 G53:G59">
    <cfRule type="containsBlanks" dxfId="19" priority="69">
      <formula>LEN(TRIM(M36))=0</formula>
    </cfRule>
  </conditionalFormatting>
  <conditionalFormatting sqref="G43:G45 G49:G51">
    <cfRule type="containsBlanks" dxfId="18" priority="74">
      <formula>LEN(TRIM(M39))=0</formula>
    </cfRule>
  </conditionalFormatting>
  <conditionalFormatting sqref="E29:G31">
    <cfRule type="containsBlanks" dxfId="17" priority="14">
      <formula>LEN(TRIM(E29))=0</formula>
    </cfRule>
  </conditionalFormatting>
  <conditionalFormatting sqref="E8">
    <cfRule type="containsBlanks" dxfId="16" priority="13">
      <formula>LEN(TRIM(E8))=0</formula>
    </cfRule>
  </conditionalFormatting>
  <conditionalFormatting sqref="F32:G33">
    <cfRule type="containsBlanks" dxfId="15" priority="12">
      <formula>LEN(TRIM(F32))=0</formula>
    </cfRule>
  </conditionalFormatting>
  <conditionalFormatting sqref="E33">
    <cfRule type="containsBlanks" dxfId="14" priority="11">
      <formula>LEN(TRIM(E33))=0</formula>
    </cfRule>
  </conditionalFormatting>
  <conditionalFormatting sqref="E35:G35 E37:G37 F36:G36">
    <cfRule type="containsBlanks" dxfId="13" priority="10">
      <formula>LEN(TRIM(E35))=0</formula>
    </cfRule>
  </conditionalFormatting>
  <conditionalFormatting sqref="E39:G41">
    <cfRule type="containsBlanks" dxfId="12" priority="9">
      <formula>LEN(TRIM(E39))=0</formula>
    </cfRule>
  </conditionalFormatting>
  <conditionalFormatting sqref="E46:G47 F43:G45">
    <cfRule type="containsBlanks" dxfId="11" priority="8">
      <formula>LEN(TRIM(E43))=0</formula>
    </cfRule>
  </conditionalFormatting>
  <conditionalFormatting sqref="E49:G51">
    <cfRule type="containsBlanks" dxfId="10" priority="6">
      <formula>LEN(TRIM(E49))=0</formula>
    </cfRule>
    <cfRule type="containsBlanks" priority="7">
      <formula>LEN(TRIM(E49))=0</formula>
    </cfRule>
  </conditionalFormatting>
  <conditionalFormatting sqref="F4:H8">
    <cfRule type="containsBlanks" dxfId="9" priority="4">
      <formula>LEN(TRIM(F4))=0</formula>
    </cfRule>
  </conditionalFormatting>
  <conditionalFormatting sqref="G49:G51">
    <cfRule type="containsBlanks" dxfId="8" priority="3">
      <formula>LEN(TRIM(G49))=0</formula>
    </cfRule>
  </conditionalFormatting>
  <conditionalFormatting sqref="G53:G59">
    <cfRule type="containsBlanks" dxfId="7" priority="2">
      <formula>LEN(TRIM(M49))=0</formula>
    </cfRule>
  </conditionalFormatting>
  <conditionalFormatting sqref="G53:G59">
    <cfRule type="containsBlanks" dxfId="6" priority="1">
      <formula>LEN(TRIM(G53))=0</formula>
    </cfRule>
  </conditionalFormatting>
  <dataValidations count="9">
    <dataValidation type="list" allowBlank="1" showErrorMessage="1" sqref="B22 B47" xr:uid="{00000000-0002-0000-0000-000003000000}">
      <formula1>$N$25:$N$33</formula1>
    </dataValidation>
    <dataValidation type="list" allowBlank="1" showErrorMessage="1" sqref="B55" xr:uid="{00000000-0002-0000-0000-000005000000}">
      <formula1>"CHOOSE ONE,Club Mentor,Club Coach"</formula1>
    </dataValidation>
    <dataValidation type="list" allowBlank="1" showErrorMessage="1" sqref="B56" xr:uid="{00000000-0002-0000-0000-000006000000}">
      <formula1>"CHOOSE ONE,Youth Leadership Program,Speechcraft,Club Sponsor"</formula1>
    </dataValidation>
    <dataValidation allowBlank="1" showErrorMessage="1" sqref="A27:B27 A51:B51 A42:XFD42 A48:D48" xr:uid="{3080CBEA-F434-4F3B-91D3-AC788D3798EE}"/>
    <dataValidation type="list" allowBlank="1" showErrorMessage="1" sqref="B25:B26" xr:uid="{32D24B76-E29E-4FB3-A891-AB58CED7E385}">
      <formula1>$O$25:$O$31</formula1>
    </dataValidation>
    <dataValidation type="list" allowBlank="1" showInputMessage="1" showErrorMessage="1" sqref="B50" xr:uid="{0BE77890-487A-4654-8DAD-4201F55B2311}">
      <formula1>$O$25:$O$31</formula1>
    </dataValidation>
    <dataValidation allowBlank="1" sqref="A17:I17 I13" xr:uid="{6BDF4580-52F8-47B3-BE57-5767846596FE}"/>
    <dataValidation type="list" allowBlank="1" showErrorMessage="1" sqref="B40:B41 B15" xr:uid="{00000000-0002-0000-0000-000001000000}">
      <formula1>$M$25:$M$39</formula1>
    </dataValidation>
    <dataValidation type="list" allowBlank="1" sqref="B16" xr:uid="{00000000-0002-0000-0000-000008000000}">
      <formula1>$M$25:$M$39</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ErrorMessage="1" xr:uid="{00000000-0002-0000-0000-000009000000}">
          <x14:formula1>
            <xm:f>Manuals!$B$14:$B$25</xm:f>
          </x14:formula1>
          <xm:sqref>A3:B3</xm:sqref>
        </x14:dataValidation>
        <x14:dataValidation type="list" allowBlank="1" showErrorMessage="1" xr:uid="{00000000-0002-0000-0000-00000A000000}">
          <x14:formula1>
            <xm:f>Manuals!$B$27:$B$37</xm:f>
          </x14:formula1>
          <xm:sqref>A28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P379"/>
  <sheetViews>
    <sheetView topLeftCell="A22" workbookViewId="0">
      <selection activeCell="G15" sqref="G15"/>
    </sheetView>
  </sheetViews>
  <sheetFormatPr defaultColWidth="14.42578125" defaultRowHeight="15.75" customHeight="1" x14ac:dyDescent="0.2"/>
  <cols>
    <col min="1" max="1" width="2.28515625" customWidth="1"/>
    <col min="2" max="2" width="33.7109375" customWidth="1"/>
    <col min="3" max="3" width="37" style="34" customWidth="1"/>
    <col min="4" max="4" width="38" style="34" customWidth="1"/>
    <col min="5" max="5" width="33.7109375" style="33" customWidth="1"/>
    <col min="6" max="7" width="33.7109375" style="34" customWidth="1"/>
    <col min="8" max="8" width="2.28515625" customWidth="1"/>
    <col min="9" max="9" width="52.28515625" hidden="1" customWidth="1"/>
    <col min="10" max="10" width="52.28515625" style="34" hidden="1" customWidth="1"/>
    <col min="11" max="11" width="64" hidden="1" customWidth="1"/>
    <col min="12" max="12" width="32.7109375" customWidth="1"/>
    <col min="13" max="13" width="32.5703125" style="107" customWidth="1"/>
    <col min="14" max="14" width="99.7109375" style="107" customWidth="1"/>
    <col min="15" max="15" width="89.85546875" style="107" customWidth="1"/>
    <col min="16" max="16" width="74" style="107" customWidth="1"/>
  </cols>
  <sheetData>
    <row r="1" spans="1:16" ht="15.75" customHeight="1" x14ac:dyDescent="0.25">
      <c r="A1" s="1"/>
      <c r="B1" s="139" t="s">
        <v>0</v>
      </c>
      <c r="C1" s="36"/>
      <c r="D1" s="36"/>
      <c r="E1" s="36"/>
      <c r="F1" s="36"/>
      <c r="G1" s="36"/>
      <c r="H1" s="1"/>
      <c r="I1" s="47" t="s">
        <v>1</v>
      </c>
      <c r="J1" s="48" t="s">
        <v>274</v>
      </c>
      <c r="K1" s="135" t="s">
        <v>337</v>
      </c>
      <c r="L1" s="144" t="s">
        <v>1</v>
      </c>
      <c r="M1" s="158" t="s">
        <v>9</v>
      </c>
      <c r="N1" s="145" t="s">
        <v>10</v>
      </c>
      <c r="O1" s="142" t="s">
        <v>11</v>
      </c>
      <c r="P1" s="142" t="s">
        <v>13</v>
      </c>
    </row>
    <row r="2" spans="1:16" ht="15.75" customHeight="1" x14ac:dyDescent="0.2">
      <c r="A2" s="7"/>
      <c r="B2" s="136" t="s">
        <v>16</v>
      </c>
      <c r="C2" s="37"/>
      <c r="D2" s="37"/>
      <c r="E2" s="37"/>
      <c r="F2" s="37"/>
      <c r="G2" s="37"/>
      <c r="H2" s="7"/>
      <c r="I2" s="59" t="s">
        <v>20</v>
      </c>
      <c r="J2" s="59" t="s">
        <v>21</v>
      </c>
      <c r="K2" s="140" t="s">
        <v>24</v>
      </c>
      <c r="L2" s="124" t="s">
        <v>20</v>
      </c>
      <c r="M2" s="143" t="s">
        <v>21</v>
      </c>
      <c r="N2" s="146" t="s">
        <v>24</v>
      </c>
      <c r="O2" s="106" t="s">
        <v>22</v>
      </c>
      <c r="P2" s="106" t="s">
        <v>23</v>
      </c>
    </row>
    <row r="3" spans="1:16" s="107" customFormat="1" ht="35.25" customHeight="1" x14ac:dyDescent="0.2">
      <c r="A3" s="105"/>
      <c r="B3" s="137" t="s">
        <v>25</v>
      </c>
      <c r="C3" s="109"/>
      <c r="D3" s="109"/>
      <c r="E3" s="109"/>
      <c r="F3" s="109"/>
      <c r="G3" s="109"/>
      <c r="H3" s="105"/>
      <c r="I3" s="110" t="s">
        <v>27</v>
      </c>
      <c r="J3" s="110" t="s">
        <v>28</v>
      </c>
      <c r="K3" s="105"/>
      <c r="L3" s="147" t="s">
        <v>27</v>
      </c>
      <c r="M3" s="143" t="s">
        <v>28</v>
      </c>
      <c r="N3" s="146" t="s">
        <v>315</v>
      </c>
      <c r="O3" s="106" t="s">
        <v>29</v>
      </c>
      <c r="P3" s="106" t="s">
        <v>30</v>
      </c>
    </row>
    <row r="4" spans="1:16" ht="15.75" customHeight="1" x14ac:dyDescent="0.2">
      <c r="A4" s="7"/>
      <c r="B4" s="136" t="s">
        <v>252</v>
      </c>
      <c r="C4" s="37"/>
      <c r="D4" s="37"/>
      <c r="E4" s="37"/>
      <c r="F4" s="37"/>
      <c r="G4" s="37"/>
      <c r="H4" s="7"/>
      <c r="I4" s="59" t="s">
        <v>32</v>
      </c>
      <c r="J4" s="59" t="s">
        <v>28</v>
      </c>
      <c r="K4" s="7"/>
      <c r="L4" s="124" t="s">
        <v>32</v>
      </c>
      <c r="M4" s="143" t="s">
        <v>28</v>
      </c>
      <c r="N4" s="146" t="s">
        <v>33</v>
      </c>
      <c r="O4" s="106" t="s">
        <v>34</v>
      </c>
      <c r="P4" s="106" t="s">
        <v>35</v>
      </c>
    </row>
    <row r="5" spans="1:16" ht="15.75" customHeight="1" x14ac:dyDescent="0.2">
      <c r="A5" s="7"/>
      <c r="B5" s="136" t="s">
        <v>31</v>
      </c>
      <c r="C5" s="37"/>
      <c r="D5" s="37"/>
      <c r="E5" s="37"/>
      <c r="F5" s="37"/>
      <c r="G5" s="37"/>
      <c r="H5" s="7"/>
      <c r="I5" s="59" t="s">
        <v>37</v>
      </c>
      <c r="J5" s="59" t="s">
        <v>28</v>
      </c>
      <c r="K5" s="7"/>
      <c r="L5" s="124" t="s">
        <v>37</v>
      </c>
      <c r="M5" s="143" t="s">
        <v>28</v>
      </c>
      <c r="N5" s="146" t="s">
        <v>38</v>
      </c>
      <c r="O5" s="106" t="s">
        <v>39</v>
      </c>
      <c r="P5" s="106" t="s">
        <v>40</v>
      </c>
    </row>
    <row r="6" spans="1:16" ht="15.75" customHeight="1" x14ac:dyDescent="0.2">
      <c r="A6" s="7"/>
      <c r="B6" s="136" t="s">
        <v>36</v>
      </c>
      <c r="C6" s="37"/>
      <c r="D6" s="37"/>
      <c r="E6" s="37"/>
      <c r="F6" s="37"/>
      <c r="G6" s="37"/>
      <c r="H6" s="7"/>
      <c r="I6" s="59" t="s">
        <v>243</v>
      </c>
      <c r="J6" s="59" t="s">
        <v>28</v>
      </c>
      <c r="K6" s="7"/>
      <c r="L6" s="124" t="s">
        <v>43</v>
      </c>
      <c r="M6" s="143" t="s">
        <v>28</v>
      </c>
      <c r="N6" s="146" t="s">
        <v>45</v>
      </c>
      <c r="O6" s="106" t="s">
        <v>46</v>
      </c>
      <c r="P6" s="106" t="s">
        <v>47</v>
      </c>
    </row>
    <row r="7" spans="1:16" ht="15.75" customHeight="1" x14ac:dyDescent="0.2">
      <c r="A7" s="7"/>
      <c r="B7" s="136" t="s">
        <v>41</v>
      </c>
      <c r="C7" s="37"/>
      <c r="D7" s="37"/>
      <c r="E7" s="37"/>
      <c r="F7" s="37"/>
      <c r="G7" s="37"/>
      <c r="H7" s="7"/>
      <c r="I7" s="59" t="s">
        <v>50</v>
      </c>
      <c r="J7" s="59" t="s">
        <v>277</v>
      </c>
      <c r="K7" s="7"/>
      <c r="L7" s="124" t="s">
        <v>50</v>
      </c>
      <c r="M7" s="143" t="s">
        <v>277</v>
      </c>
      <c r="N7" s="146" t="s">
        <v>52</v>
      </c>
      <c r="O7" s="106" t="s">
        <v>53</v>
      </c>
      <c r="P7" s="106" t="s">
        <v>54</v>
      </c>
    </row>
    <row r="8" spans="1:16" ht="15.75" customHeight="1" x14ac:dyDescent="0.2">
      <c r="A8" s="7"/>
      <c r="B8" s="136" t="s">
        <v>48</v>
      </c>
      <c r="C8" s="37"/>
      <c r="D8" s="37"/>
      <c r="E8" s="37"/>
      <c r="F8" s="37"/>
      <c r="G8" s="37"/>
      <c r="H8" s="7"/>
      <c r="I8" s="59" t="s">
        <v>57</v>
      </c>
      <c r="J8" s="59" t="s">
        <v>28</v>
      </c>
      <c r="K8" s="7"/>
      <c r="L8" s="124" t="s">
        <v>57</v>
      </c>
      <c r="M8" s="143" t="s">
        <v>28</v>
      </c>
      <c r="N8" s="146" t="s">
        <v>58</v>
      </c>
      <c r="O8" s="106" t="s">
        <v>59</v>
      </c>
      <c r="P8" s="106" t="s">
        <v>60</v>
      </c>
    </row>
    <row r="9" spans="1:16" ht="15.75" customHeight="1" x14ac:dyDescent="0.2">
      <c r="A9" s="7"/>
      <c r="B9" s="136" t="s">
        <v>55</v>
      </c>
      <c r="C9" s="37"/>
      <c r="D9" s="37"/>
      <c r="E9" s="37"/>
      <c r="F9" s="37"/>
      <c r="G9" s="37"/>
      <c r="H9" s="7"/>
      <c r="I9" s="59" t="s">
        <v>309</v>
      </c>
      <c r="J9" s="59" t="s">
        <v>28</v>
      </c>
      <c r="K9" s="7"/>
      <c r="L9" s="124" t="s">
        <v>63</v>
      </c>
      <c r="M9" s="143" t="s">
        <v>28</v>
      </c>
      <c r="N9" s="146" t="s">
        <v>64</v>
      </c>
      <c r="O9" s="106" t="s">
        <v>65</v>
      </c>
      <c r="P9" s="106" t="s">
        <v>66</v>
      </c>
    </row>
    <row r="10" spans="1:16" ht="15.75" customHeight="1" x14ac:dyDescent="0.2">
      <c r="A10" s="7"/>
      <c r="B10" s="136" t="s">
        <v>61</v>
      </c>
      <c r="C10" s="37"/>
      <c r="D10" s="37"/>
      <c r="E10" s="37"/>
      <c r="F10" s="37"/>
      <c r="G10" s="37"/>
      <c r="H10" s="7"/>
      <c r="I10" s="59" t="s">
        <v>69</v>
      </c>
      <c r="J10" s="59" t="s">
        <v>278</v>
      </c>
      <c r="K10" s="7"/>
      <c r="L10" s="124" t="s">
        <v>69</v>
      </c>
      <c r="M10" s="143" t="s">
        <v>70</v>
      </c>
      <c r="N10" s="146" t="s">
        <v>71</v>
      </c>
      <c r="O10" s="106" t="s">
        <v>72</v>
      </c>
      <c r="P10" s="106" t="s">
        <v>73</v>
      </c>
    </row>
    <row r="11" spans="1:16" ht="15.75" customHeight="1" x14ac:dyDescent="0.2">
      <c r="A11" s="7"/>
      <c r="B11" s="136" t="s">
        <v>67</v>
      </c>
      <c r="C11" s="37"/>
      <c r="D11" s="37"/>
      <c r="E11" s="37"/>
      <c r="F11" s="37"/>
      <c r="G11" s="37"/>
      <c r="H11" s="7"/>
      <c r="I11" s="60" t="s">
        <v>268</v>
      </c>
      <c r="J11" s="60" t="s">
        <v>28</v>
      </c>
      <c r="K11" s="7"/>
      <c r="L11" s="124" t="s">
        <v>75</v>
      </c>
      <c r="M11" s="143" t="s">
        <v>28</v>
      </c>
      <c r="N11" s="146" t="s">
        <v>76</v>
      </c>
      <c r="O11" s="106" t="s">
        <v>77</v>
      </c>
      <c r="P11" s="106" t="s">
        <v>78</v>
      </c>
    </row>
    <row r="12" spans="1:16" ht="75.75" customHeight="1" thickBot="1" x14ac:dyDescent="0.25">
      <c r="A12" s="7"/>
      <c r="B12" s="138" t="s">
        <v>74</v>
      </c>
      <c r="C12" s="37"/>
      <c r="D12" s="37"/>
      <c r="E12" s="37"/>
      <c r="F12" s="37"/>
      <c r="G12" s="37"/>
      <c r="H12" s="7"/>
      <c r="I12" s="59" t="s">
        <v>75</v>
      </c>
      <c r="J12" s="60" t="s">
        <v>28</v>
      </c>
      <c r="K12" s="7"/>
      <c r="L12" s="124" t="s">
        <v>80</v>
      </c>
      <c r="M12" s="143" t="s">
        <v>81</v>
      </c>
      <c r="N12" s="146" t="s">
        <v>316</v>
      </c>
      <c r="O12" s="106" t="s">
        <v>82</v>
      </c>
      <c r="P12" s="106" t="s">
        <v>83</v>
      </c>
    </row>
    <row r="13" spans="1:16" ht="15.75" customHeight="1" thickBot="1" x14ac:dyDescent="0.25">
      <c r="A13" s="7"/>
      <c r="B13" s="7"/>
      <c r="C13" s="7"/>
      <c r="D13" s="7"/>
      <c r="E13" s="7"/>
      <c r="F13" s="7"/>
      <c r="G13" s="7"/>
      <c r="H13" s="7"/>
      <c r="I13" s="58" t="s">
        <v>80</v>
      </c>
      <c r="J13" s="59" t="s">
        <v>279</v>
      </c>
      <c r="K13" s="7"/>
      <c r="L13" s="124" t="s">
        <v>84</v>
      </c>
      <c r="M13" s="143" t="s">
        <v>28</v>
      </c>
      <c r="N13" s="146" t="s">
        <v>21</v>
      </c>
      <c r="O13" s="106" t="s">
        <v>85</v>
      </c>
      <c r="P13" s="106" t="s">
        <v>86</v>
      </c>
    </row>
    <row r="14" spans="1:16" ht="17.25" customHeight="1" x14ac:dyDescent="0.2">
      <c r="A14" s="7"/>
      <c r="B14" s="115" t="s">
        <v>18</v>
      </c>
      <c r="C14" s="116" t="s">
        <v>260</v>
      </c>
      <c r="D14" s="116" t="s">
        <v>250</v>
      </c>
      <c r="E14" s="117" t="s">
        <v>251</v>
      </c>
      <c r="F14" s="117" t="s">
        <v>265</v>
      </c>
      <c r="G14" s="118" t="s">
        <v>267</v>
      </c>
      <c r="H14" s="7"/>
      <c r="I14" s="60" t="s">
        <v>301</v>
      </c>
      <c r="J14" s="60" t="s">
        <v>28</v>
      </c>
      <c r="K14" s="7"/>
      <c r="L14" s="124" t="s">
        <v>87</v>
      </c>
      <c r="M14" s="143" t="s">
        <v>88</v>
      </c>
      <c r="N14" s="146" t="s">
        <v>89</v>
      </c>
      <c r="O14" s="106" t="s">
        <v>90</v>
      </c>
      <c r="P14" s="106" t="s">
        <v>91</v>
      </c>
    </row>
    <row r="15" spans="1:16" ht="15.75" customHeight="1" x14ac:dyDescent="0.2">
      <c r="A15" s="7"/>
      <c r="B15" s="119" t="s">
        <v>16</v>
      </c>
      <c r="C15" s="37" t="s">
        <v>49</v>
      </c>
      <c r="D15" s="37" t="s">
        <v>56</v>
      </c>
      <c r="E15" s="120" t="s">
        <v>68</v>
      </c>
      <c r="F15" s="120" t="s">
        <v>124</v>
      </c>
      <c r="G15" s="121" t="s">
        <v>117</v>
      </c>
      <c r="H15" s="7"/>
      <c r="I15" s="60" t="s">
        <v>302</v>
      </c>
      <c r="J15" s="60" t="s">
        <v>283</v>
      </c>
      <c r="K15" s="7"/>
      <c r="L15" s="124" t="s">
        <v>26</v>
      </c>
      <c r="M15" s="143" t="s">
        <v>28</v>
      </c>
      <c r="N15" s="146"/>
      <c r="O15" s="106" t="s">
        <v>93</v>
      </c>
      <c r="P15" s="106" t="s">
        <v>94</v>
      </c>
    </row>
    <row r="16" spans="1:16" ht="28.5" customHeight="1" x14ac:dyDescent="0.2">
      <c r="A16" s="7"/>
      <c r="B16" s="119" t="s">
        <v>25</v>
      </c>
      <c r="C16" s="37" t="s">
        <v>49</v>
      </c>
      <c r="D16" s="37" t="s">
        <v>56</v>
      </c>
      <c r="E16" s="120" t="s">
        <v>198</v>
      </c>
      <c r="F16" s="120" t="s">
        <v>107</v>
      </c>
      <c r="G16" s="121" t="s">
        <v>101</v>
      </c>
      <c r="H16" s="7"/>
      <c r="I16" s="59" t="s">
        <v>84</v>
      </c>
      <c r="J16" s="59" t="s">
        <v>28</v>
      </c>
      <c r="K16" s="7"/>
      <c r="L16" s="124" t="s">
        <v>96</v>
      </c>
      <c r="M16" s="143" t="s">
        <v>97</v>
      </c>
      <c r="N16" s="146" t="s">
        <v>317</v>
      </c>
      <c r="O16" s="106" t="s">
        <v>98</v>
      </c>
      <c r="P16" s="106" t="s">
        <v>99</v>
      </c>
    </row>
    <row r="17" spans="1:16" ht="112.5" customHeight="1" x14ac:dyDescent="0.2">
      <c r="A17" s="7"/>
      <c r="B17" s="119" t="s">
        <v>252</v>
      </c>
      <c r="C17" s="37" t="s">
        <v>262</v>
      </c>
      <c r="D17" s="37" t="s">
        <v>243</v>
      </c>
      <c r="E17" s="60" t="s">
        <v>284</v>
      </c>
      <c r="F17" s="120" t="s">
        <v>266</v>
      </c>
      <c r="G17" s="121" t="s">
        <v>268</v>
      </c>
      <c r="H17" s="7"/>
      <c r="I17" s="60" t="s">
        <v>284</v>
      </c>
      <c r="J17" s="60" t="s">
        <v>28</v>
      </c>
      <c r="K17" s="7"/>
      <c r="L17" s="124" t="s">
        <v>101</v>
      </c>
      <c r="M17" s="143" t="s">
        <v>81</v>
      </c>
      <c r="N17" s="146" t="s">
        <v>314</v>
      </c>
      <c r="O17" s="106" t="s">
        <v>102</v>
      </c>
      <c r="P17" s="106" t="s">
        <v>103</v>
      </c>
    </row>
    <row r="18" spans="1:16" ht="15.75" customHeight="1" x14ac:dyDescent="0.2">
      <c r="A18" s="7"/>
      <c r="B18" s="119" t="s">
        <v>31</v>
      </c>
      <c r="C18" s="37" t="s">
        <v>49</v>
      </c>
      <c r="D18" s="37" t="s">
        <v>243</v>
      </c>
      <c r="E18" s="120" t="s">
        <v>188</v>
      </c>
      <c r="F18" s="120" t="s">
        <v>147</v>
      </c>
      <c r="G18" s="121" t="s">
        <v>101</v>
      </c>
      <c r="H18" s="7"/>
      <c r="I18" s="59" t="s">
        <v>87</v>
      </c>
      <c r="J18" s="59" t="s">
        <v>285</v>
      </c>
      <c r="K18" s="7"/>
      <c r="L18" s="124" t="s">
        <v>19</v>
      </c>
      <c r="M18" s="143" t="s">
        <v>95</v>
      </c>
      <c r="N18" s="146"/>
      <c r="O18" s="106" t="s">
        <v>104</v>
      </c>
      <c r="P18" s="106" t="s">
        <v>105</v>
      </c>
    </row>
    <row r="19" spans="1:16" ht="35.25" customHeight="1" x14ac:dyDescent="0.2">
      <c r="A19" s="7"/>
      <c r="B19" s="119" t="s">
        <v>36</v>
      </c>
      <c r="C19" s="37" t="s">
        <v>158</v>
      </c>
      <c r="D19" s="37" t="s">
        <v>49</v>
      </c>
      <c r="E19" s="120" t="s">
        <v>177</v>
      </c>
      <c r="F19" s="120" t="s">
        <v>129</v>
      </c>
      <c r="G19" s="121" t="s">
        <v>152</v>
      </c>
      <c r="H19" s="7"/>
      <c r="I19" s="59" t="s">
        <v>26</v>
      </c>
      <c r="J19" s="59" t="s">
        <v>28</v>
      </c>
      <c r="K19" s="7"/>
      <c r="L19" s="124" t="s">
        <v>107</v>
      </c>
      <c r="M19" s="143" t="s">
        <v>28</v>
      </c>
      <c r="N19" s="146" t="s">
        <v>108</v>
      </c>
      <c r="O19" s="106" t="s">
        <v>109</v>
      </c>
      <c r="P19" s="106" t="s">
        <v>110</v>
      </c>
    </row>
    <row r="20" spans="1:16" ht="15.75" customHeight="1" x14ac:dyDescent="0.2">
      <c r="A20" s="7"/>
      <c r="B20" s="119" t="s">
        <v>41</v>
      </c>
      <c r="C20" s="37" t="s">
        <v>56</v>
      </c>
      <c r="D20" s="37" t="s">
        <v>20</v>
      </c>
      <c r="E20" s="120" t="s">
        <v>220</v>
      </c>
      <c r="F20" s="120" t="s">
        <v>166</v>
      </c>
      <c r="G20" s="121" t="s">
        <v>305</v>
      </c>
      <c r="H20" s="7"/>
      <c r="I20" s="59" t="s">
        <v>96</v>
      </c>
      <c r="J20" s="59" t="s">
        <v>286</v>
      </c>
      <c r="K20" s="7"/>
      <c r="L20" s="124" t="s">
        <v>106</v>
      </c>
      <c r="M20" s="143" t="s">
        <v>28</v>
      </c>
      <c r="N20" s="146" t="s">
        <v>21</v>
      </c>
      <c r="O20" s="106" t="s">
        <v>112</v>
      </c>
      <c r="P20" s="106" t="s">
        <v>113</v>
      </c>
    </row>
    <row r="21" spans="1:16" ht="15.75" customHeight="1" x14ac:dyDescent="0.2">
      <c r="A21" s="7"/>
      <c r="B21" s="119" t="s">
        <v>48</v>
      </c>
      <c r="C21" s="37" t="s">
        <v>49</v>
      </c>
      <c r="D21" s="37" t="s">
        <v>20</v>
      </c>
      <c r="E21" s="120" t="s">
        <v>216</v>
      </c>
      <c r="F21" s="120" t="s">
        <v>121</v>
      </c>
      <c r="G21" s="121" t="s">
        <v>101</v>
      </c>
      <c r="H21" s="7"/>
      <c r="I21" s="59" t="s">
        <v>101</v>
      </c>
      <c r="J21" s="59" t="s">
        <v>287</v>
      </c>
      <c r="K21" s="7"/>
      <c r="L21" s="124" t="s">
        <v>62</v>
      </c>
      <c r="M21" s="143" t="s">
        <v>28</v>
      </c>
      <c r="N21" s="146" t="s">
        <v>351</v>
      </c>
      <c r="O21" s="106" t="s">
        <v>115</v>
      </c>
      <c r="P21" s="106" t="s">
        <v>116</v>
      </c>
    </row>
    <row r="22" spans="1:16" ht="29.25" customHeight="1" x14ac:dyDescent="0.2">
      <c r="A22" s="7"/>
      <c r="B22" s="119" t="s">
        <v>55</v>
      </c>
      <c r="C22" s="37" t="s">
        <v>56</v>
      </c>
      <c r="D22" s="37" t="s">
        <v>84</v>
      </c>
      <c r="E22" s="120" t="s">
        <v>173</v>
      </c>
      <c r="F22" s="120" t="s">
        <v>136</v>
      </c>
      <c r="G22" s="121" t="s">
        <v>181</v>
      </c>
      <c r="H22" s="7"/>
      <c r="I22" s="59" t="s">
        <v>19</v>
      </c>
      <c r="J22" s="59" t="s">
        <v>289</v>
      </c>
      <c r="K22" s="7"/>
      <c r="L22" s="124" t="s">
        <v>117</v>
      </c>
      <c r="M22" s="143" t="s">
        <v>118</v>
      </c>
      <c r="N22" s="146" t="s">
        <v>318</v>
      </c>
      <c r="O22" s="106" t="s">
        <v>119</v>
      </c>
      <c r="P22" s="106" t="s">
        <v>120</v>
      </c>
    </row>
    <row r="23" spans="1:16" ht="51" x14ac:dyDescent="0.2">
      <c r="A23" s="7"/>
      <c r="B23" s="119" t="s">
        <v>61</v>
      </c>
      <c r="C23" s="37" t="s">
        <v>49</v>
      </c>
      <c r="D23" s="37" t="s">
        <v>309</v>
      </c>
      <c r="E23" s="38" t="s">
        <v>100</v>
      </c>
      <c r="F23" s="120" t="s">
        <v>151</v>
      </c>
      <c r="G23" s="122" t="s">
        <v>125</v>
      </c>
      <c r="H23" s="7"/>
      <c r="I23" s="59" t="s">
        <v>107</v>
      </c>
      <c r="J23" s="59" t="s">
        <v>287</v>
      </c>
      <c r="K23" s="7"/>
      <c r="L23" s="124" t="s">
        <v>121</v>
      </c>
      <c r="M23" s="143" t="s">
        <v>28</v>
      </c>
      <c r="N23" s="146" t="s">
        <v>319</v>
      </c>
      <c r="O23" s="106" t="s">
        <v>122</v>
      </c>
      <c r="P23" s="106" t="s">
        <v>123</v>
      </c>
    </row>
    <row r="24" spans="1:16" ht="38.25" x14ac:dyDescent="0.2">
      <c r="A24" s="7"/>
      <c r="B24" s="123" t="s">
        <v>67</v>
      </c>
      <c r="C24" s="37" t="s">
        <v>49</v>
      </c>
      <c r="D24" s="37" t="s">
        <v>20</v>
      </c>
      <c r="E24" s="120" t="s">
        <v>208</v>
      </c>
      <c r="F24" s="120" t="s">
        <v>166</v>
      </c>
      <c r="G24" s="121" t="s">
        <v>117</v>
      </c>
      <c r="H24" s="7"/>
      <c r="I24" s="59" t="s">
        <v>106</v>
      </c>
      <c r="J24" s="59" t="s">
        <v>287</v>
      </c>
      <c r="K24" s="7"/>
      <c r="L24" s="124" t="s">
        <v>125</v>
      </c>
      <c r="M24" s="143" t="s">
        <v>28</v>
      </c>
      <c r="N24" s="146" t="s">
        <v>320</v>
      </c>
      <c r="O24" s="106" t="s">
        <v>126</v>
      </c>
      <c r="P24" s="106" t="s">
        <v>127</v>
      </c>
    </row>
    <row r="25" spans="1:16" ht="15.75" customHeight="1" x14ac:dyDescent="0.2">
      <c r="A25" s="7"/>
      <c r="B25" s="124" t="s">
        <v>74</v>
      </c>
      <c r="C25" s="37" t="s">
        <v>49</v>
      </c>
      <c r="D25" s="37" t="s">
        <v>56</v>
      </c>
      <c r="E25" s="120" t="s">
        <v>75</v>
      </c>
      <c r="F25" s="120" t="s">
        <v>32</v>
      </c>
      <c r="G25" s="121" t="s">
        <v>117</v>
      </c>
      <c r="H25" s="7"/>
      <c r="I25" s="59" t="s">
        <v>62</v>
      </c>
      <c r="J25" s="59" t="s">
        <v>287</v>
      </c>
      <c r="K25" s="7"/>
      <c r="L25" s="124" t="s">
        <v>129</v>
      </c>
      <c r="M25" s="143" t="s">
        <v>28</v>
      </c>
      <c r="N25" s="146" t="s">
        <v>130</v>
      </c>
      <c r="O25" s="106" t="s">
        <v>131</v>
      </c>
      <c r="P25" s="106" t="s">
        <v>132</v>
      </c>
    </row>
    <row r="26" spans="1:16" ht="25.5" x14ac:dyDescent="0.2">
      <c r="A26" s="7"/>
      <c r="B26" s="125"/>
      <c r="C26" s="38"/>
      <c r="D26" s="38"/>
      <c r="E26" s="38"/>
      <c r="F26" s="38"/>
      <c r="G26" s="126"/>
      <c r="H26" s="7"/>
      <c r="I26" s="60" t="s">
        <v>262</v>
      </c>
      <c r="J26" s="60" t="s">
        <v>287</v>
      </c>
      <c r="K26" s="7"/>
      <c r="L26" s="124" t="s">
        <v>133</v>
      </c>
      <c r="M26" s="143" t="s">
        <v>28</v>
      </c>
      <c r="N26" s="146" t="s">
        <v>311</v>
      </c>
      <c r="O26" s="106" t="s">
        <v>134</v>
      </c>
      <c r="P26" s="106" t="s">
        <v>135</v>
      </c>
    </row>
    <row r="27" spans="1:16" ht="25.5" x14ac:dyDescent="0.2">
      <c r="A27" s="7"/>
      <c r="B27" s="127" t="s">
        <v>128</v>
      </c>
      <c r="C27" s="40" t="s">
        <v>306</v>
      </c>
      <c r="D27" s="40" t="s">
        <v>250</v>
      </c>
      <c r="E27" s="128" t="s">
        <v>251</v>
      </c>
      <c r="F27" s="128" t="s">
        <v>265</v>
      </c>
      <c r="G27" s="129" t="s">
        <v>267</v>
      </c>
      <c r="H27" s="7"/>
      <c r="I27" s="59" t="s">
        <v>117</v>
      </c>
      <c r="J27" s="59" t="s">
        <v>290</v>
      </c>
      <c r="K27" s="7"/>
      <c r="L27" s="124" t="s">
        <v>100</v>
      </c>
      <c r="M27" s="143" t="s">
        <v>28</v>
      </c>
      <c r="N27" s="146" t="s">
        <v>310</v>
      </c>
      <c r="O27" s="106" t="s">
        <v>137</v>
      </c>
      <c r="P27" s="106" t="s">
        <v>138</v>
      </c>
    </row>
    <row r="28" spans="1:16" ht="25.5" x14ac:dyDescent="0.2">
      <c r="A28" s="7"/>
      <c r="B28" s="130" t="s">
        <v>16</v>
      </c>
      <c r="C28" s="37" t="s">
        <v>49</v>
      </c>
      <c r="D28" s="37" t="s">
        <v>56</v>
      </c>
      <c r="E28" s="120" t="s">
        <v>68</v>
      </c>
      <c r="F28" s="120" t="s">
        <v>124</v>
      </c>
      <c r="G28" s="121" t="s">
        <v>117</v>
      </c>
      <c r="H28" s="7"/>
      <c r="I28" s="59" t="s">
        <v>121</v>
      </c>
      <c r="J28" s="59" t="s">
        <v>291</v>
      </c>
      <c r="K28" s="7"/>
      <c r="L28" s="124" t="s">
        <v>124</v>
      </c>
      <c r="M28" s="143" t="s">
        <v>28</v>
      </c>
      <c r="N28" s="146" t="s">
        <v>321</v>
      </c>
      <c r="O28" s="106" t="s">
        <v>140</v>
      </c>
      <c r="P28" s="106" t="s">
        <v>141</v>
      </c>
    </row>
    <row r="29" spans="1:16" ht="25.5" x14ac:dyDescent="0.2">
      <c r="A29" s="7"/>
      <c r="B29" s="130" t="s">
        <v>25</v>
      </c>
      <c r="C29" s="37" t="s">
        <v>49</v>
      </c>
      <c r="D29" s="37" t="s">
        <v>56</v>
      </c>
      <c r="E29" s="120" t="s">
        <v>198</v>
      </c>
      <c r="F29" s="120" t="s">
        <v>107</v>
      </c>
      <c r="G29" s="121" t="s">
        <v>101</v>
      </c>
      <c r="H29" s="7"/>
      <c r="I29" s="59" t="s">
        <v>125</v>
      </c>
      <c r="J29" s="59" t="s">
        <v>287</v>
      </c>
      <c r="K29" s="7"/>
      <c r="L29" s="148" t="s">
        <v>142</v>
      </c>
      <c r="M29" s="110" t="s">
        <v>143</v>
      </c>
      <c r="N29" s="146" t="s">
        <v>322</v>
      </c>
      <c r="O29" s="106" t="s">
        <v>144</v>
      </c>
      <c r="P29" s="106" t="s">
        <v>145</v>
      </c>
    </row>
    <row r="30" spans="1:16" ht="51" x14ac:dyDescent="0.2">
      <c r="A30" s="7"/>
      <c r="B30" s="130" t="s">
        <v>252</v>
      </c>
      <c r="C30" s="37" t="s">
        <v>262</v>
      </c>
      <c r="D30" s="37" t="s">
        <v>243</v>
      </c>
      <c r="E30" s="60" t="s">
        <v>284</v>
      </c>
      <c r="F30" s="120" t="s">
        <v>266</v>
      </c>
      <c r="G30" s="121" t="s">
        <v>268</v>
      </c>
      <c r="H30" s="7"/>
      <c r="I30" s="59" t="s">
        <v>129</v>
      </c>
      <c r="J30" s="59" t="s">
        <v>287</v>
      </c>
      <c r="K30" s="7"/>
      <c r="L30" s="124" t="s">
        <v>147</v>
      </c>
      <c r="M30" s="143" t="s">
        <v>148</v>
      </c>
      <c r="N30" s="146" t="s">
        <v>339</v>
      </c>
      <c r="O30" s="106" t="s">
        <v>149</v>
      </c>
      <c r="P30" s="106" t="s">
        <v>150</v>
      </c>
    </row>
    <row r="31" spans="1:16" ht="38.25" x14ac:dyDescent="0.2">
      <c r="A31" s="7"/>
      <c r="B31" s="130" t="s">
        <v>31</v>
      </c>
      <c r="C31" s="37" t="s">
        <v>49</v>
      </c>
      <c r="D31" s="37" t="s">
        <v>243</v>
      </c>
      <c r="E31" s="120" t="s">
        <v>188</v>
      </c>
      <c r="F31" s="120" t="s">
        <v>147</v>
      </c>
      <c r="G31" s="121" t="s">
        <v>101</v>
      </c>
      <c r="H31" s="7"/>
      <c r="I31" s="59" t="s">
        <v>133</v>
      </c>
      <c r="J31" s="59" t="s">
        <v>287</v>
      </c>
      <c r="K31" s="7"/>
      <c r="L31" s="124" t="s">
        <v>152</v>
      </c>
      <c r="M31" s="143" t="s">
        <v>28</v>
      </c>
      <c r="N31" s="146" t="s">
        <v>340</v>
      </c>
      <c r="O31" s="106" t="s">
        <v>153</v>
      </c>
      <c r="P31" s="106" t="s">
        <v>154</v>
      </c>
    </row>
    <row r="32" spans="1:16" ht="25.5" x14ac:dyDescent="0.2">
      <c r="A32" s="7"/>
      <c r="B32" s="130" t="s">
        <v>36</v>
      </c>
      <c r="C32" s="37" t="s">
        <v>158</v>
      </c>
      <c r="D32" s="37" t="s">
        <v>49</v>
      </c>
      <c r="E32" s="120" t="s">
        <v>177</v>
      </c>
      <c r="F32" s="120" t="s">
        <v>129</v>
      </c>
      <c r="G32" s="121" t="s">
        <v>152</v>
      </c>
      <c r="H32" s="7"/>
      <c r="I32" s="7" t="s">
        <v>100</v>
      </c>
      <c r="J32" s="59" t="s">
        <v>287</v>
      </c>
      <c r="K32" s="7"/>
      <c r="L32" s="124" t="s">
        <v>136</v>
      </c>
      <c r="M32" s="143" t="s">
        <v>28</v>
      </c>
      <c r="N32" s="146" t="s">
        <v>155</v>
      </c>
      <c r="O32" s="106" t="s">
        <v>156</v>
      </c>
      <c r="P32" s="106" t="s">
        <v>157</v>
      </c>
    </row>
    <row r="33" spans="1:16" ht="25.5" x14ac:dyDescent="0.2">
      <c r="A33" s="7"/>
      <c r="B33" s="130" t="s">
        <v>41</v>
      </c>
      <c r="C33" s="37" t="s">
        <v>56</v>
      </c>
      <c r="D33" s="37" t="s">
        <v>20</v>
      </c>
      <c r="E33" s="120" t="s">
        <v>220</v>
      </c>
      <c r="F33" s="120" t="s">
        <v>166</v>
      </c>
      <c r="G33" s="121" t="s">
        <v>269</v>
      </c>
      <c r="H33" s="7"/>
      <c r="I33" s="59" t="s">
        <v>124</v>
      </c>
      <c r="J33" s="59" t="s">
        <v>287</v>
      </c>
      <c r="K33" s="7"/>
      <c r="L33" s="124" t="s">
        <v>158</v>
      </c>
      <c r="M33" s="143" t="s">
        <v>28</v>
      </c>
      <c r="N33" s="146" t="s">
        <v>341</v>
      </c>
      <c r="O33" s="106" t="s">
        <v>159</v>
      </c>
      <c r="P33" s="106" t="s">
        <v>160</v>
      </c>
    </row>
    <row r="34" spans="1:16" ht="25.5" x14ac:dyDescent="0.2">
      <c r="A34" s="7"/>
      <c r="B34" s="130" t="s">
        <v>48</v>
      </c>
      <c r="C34" s="37" t="s">
        <v>49</v>
      </c>
      <c r="D34" s="37" t="s">
        <v>20</v>
      </c>
      <c r="E34" s="120" t="s">
        <v>216</v>
      </c>
      <c r="F34" s="120" t="s">
        <v>121</v>
      </c>
      <c r="G34" s="121" t="s">
        <v>101</v>
      </c>
      <c r="H34" s="7"/>
      <c r="I34" s="59" t="s">
        <v>142</v>
      </c>
      <c r="J34" s="59" t="s">
        <v>292</v>
      </c>
      <c r="K34" s="7"/>
      <c r="L34" s="124" t="s">
        <v>162</v>
      </c>
      <c r="M34" s="143" t="s">
        <v>88</v>
      </c>
      <c r="N34" s="146" t="s">
        <v>342</v>
      </c>
      <c r="O34" s="106" t="s">
        <v>163</v>
      </c>
      <c r="P34" s="106" t="s">
        <v>164</v>
      </c>
    </row>
    <row r="35" spans="1:16" ht="38.25" x14ac:dyDescent="0.2">
      <c r="A35" s="7"/>
      <c r="B35" s="130" t="s">
        <v>55</v>
      </c>
      <c r="C35" s="37" t="s">
        <v>49</v>
      </c>
      <c r="D35" s="37" t="s">
        <v>84</v>
      </c>
      <c r="E35" s="120" t="s">
        <v>173</v>
      </c>
      <c r="F35" s="120" t="s">
        <v>136</v>
      </c>
      <c r="G35" s="121" t="s">
        <v>181</v>
      </c>
      <c r="H35" s="7"/>
      <c r="I35" s="59" t="s">
        <v>147</v>
      </c>
      <c r="J35" s="59" t="s">
        <v>293</v>
      </c>
      <c r="K35" s="7"/>
      <c r="L35" s="124" t="s">
        <v>166</v>
      </c>
      <c r="M35" s="143" t="s">
        <v>28</v>
      </c>
      <c r="N35" s="146" t="s">
        <v>343</v>
      </c>
      <c r="O35" s="106" t="s">
        <v>167</v>
      </c>
      <c r="P35" s="106" t="s">
        <v>168</v>
      </c>
    </row>
    <row r="36" spans="1:16" ht="27.75" customHeight="1" x14ac:dyDescent="0.2">
      <c r="A36" s="7"/>
      <c r="B36" s="130" t="s">
        <v>61</v>
      </c>
      <c r="C36" s="37" t="s">
        <v>49</v>
      </c>
      <c r="D36" s="37" t="s">
        <v>309</v>
      </c>
      <c r="E36" s="38" t="s">
        <v>100</v>
      </c>
      <c r="F36" s="120" t="s">
        <v>151</v>
      </c>
      <c r="G36" s="122" t="s">
        <v>125</v>
      </c>
      <c r="H36" s="7"/>
      <c r="I36" s="59" t="s">
        <v>152</v>
      </c>
      <c r="J36" s="59" t="s">
        <v>287</v>
      </c>
      <c r="K36" s="7"/>
      <c r="L36" s="124" t="s">
        <v>68</v>
      </c>
      <c r="M36" s="143" t="s">
        <v>28</v>
      </c>
      <c r="N36" s="146" t="s">
        <v>170</v>
      </c>
      <c r="O36" s="106" t="s">
        <v>171</v>
      </c>
      <c r="P36" s="106" t="s">
        <v>172</v>
      </c>
    </row>
    <row r="37" spans="1:16" ht="25.5" x14ac:dyDescent="0.2">
      <c r="A37" s="7"/>
      <c r="B37" s="130" t="s">
        <v>67</v>
      </c>
      <c r="C37" s="37" t="s">
        <v>49</v>
      </c>
      <c r="D37" s="37" t="s">
        <v>20</v>
      </c>
      <c r="E37" s="120" t="s">
        <v>208</v>
      </c>
      <c r="F37" s="120" t="s">
        <v>166</v>
      </c>
      <c r="G37" s="121" t="s">
        <v>117</v>
      </c>
      <c r="H37" s="7"/>
      <c r="I37" s="59" t="s">
        <v>136</v>
      </c>
      <c r="J37" s="59" t="s">
        <v>294</v>
      </c>
      <c r="K37" s="7"/>
      <c r="L37" s="124" t="s">
        <v>173</v>
      </c>
      <c r="M37" s="143" t="s">
        <v>28</v>
      </c>
      <c r="N37" s="146" t="s">
        <v>174</v>
      </c>
      <c r="O37" s="106" t="s">
        <v>175</v>
      </c>
      <c r="P37" s="106" t="s">
        <v>176</v>
      </c>
    </row>
    <row r="38" spans="1:16" ht="39" thickBot="1" x14ac:dyDescent="0.25">
      <c r="A38" s="7"/>
      <c r="B38" s="131" t="s">
        <v>74</v>
      </c>
      <c r="C38" s="132" t="s">
        <v>49</v>
      </c>
      <c r="D38" s="132" t="s">
        <v>261</v>
      </c>
      <c r="E38" s="133" t="s">
        <v>264</v>
      </c>
      <c r="F38" s="133" t="s">
        <v>32</v>
      </c>
      <c r="G38" s="134" t="s">
        <v>117</v>
      </c>
      <c r="H38" s="7"/>
      <c r="I38" s="59" t="s">
        <v>158</v>
      </c>
      <c r="J38" s="59" t="s">
        <v>287</v>
      </c>
      <c r="K38" s="7"/>
      <c r="L38" s="124" t="s">
        <v>177</v>
      </c>
      <c r="M38" s="143" t="s">
        <v>97</v>
      </c>
      <c r="N38" s="146" t="s">
        <v>344</v>
      </c>
      <c r="O38" s="106" t="s">
        <v>179</v>
      </c>
      <c r="P38" s="106" t="s">
        <v>180</v>
      </c>
    </row>
    <row r="39" spans="1:16" ht="25.5" x14ac:dyDescent="0.2">
      <c r="A39" s="7"/>
      <c r="B39" s="7"/>
      <c r="C39" s="7"/>
      <c r="D39" s="7"/>
      <c r="E39" s="7"/>
      <c r="F39" s="7"/>
      <c r="G39" s="7"/>
      <c r="H39" s="7"/>
      <c r="I39" s="60" t="s">
        <v>295</v>
      </c>
      <c r="J39" s="60" t="s">
        <v>287</v>
      </c>
      <c r="K39" s="7"/>
      <c r="L39" s="124" t="s">
        <v>111</v>
      </c>
      <c r="M39" s="143" t="s">
        <v>28</v>
      </c>
      <c r="N39" s="146" t="s">
        <v>313</v>
      </c>
      <c r="O39" s="106" t="s">
        <v>182</v>
      </c>
      <c r="P39" s="106" t="s">
        <v>183</v>
      </c>
    </row>
    <row r="40" spans="1:16" ht="25.5" x14ac:dyDescent="0.2">
      <c r="A40" s="7"/>
      <c r="B40" s="7"/>
      <c r="C40" s="7"/>
      <c r="D40" s="7"/>
      <c r="E40" s="7"/>
      <c r="F40" s="7"/>
      <c r="G40" s="7"/>
      <c r="H40" s="7"/>
      <c r="I40" s="59" t="s">
        <v>162</v>
      </c>
      <c r="J40" s="59" t="s">
        <v>285</v>
      </c>
      <c r="K40" s="7"/>
      <c r="L40" s="124" t="s">
        <v>181</v>
      </c>
      <c r="M40" s="143" t="s">
        <v>184</v>
      </c>
      <c r="N40" s="146" t="s">
        <v>185</v>
      </c>
      <c r="O40" s="106" t="s">
        <v>186</v>
      </c>
      <c r="P40" s="106" t="s">
        <v>187</v>
      </c>
    </row>
    <row r="41" spans="1:16" ht="25.5" x14ac:dyDescent="0.2">
      <c r="A41" s="7"/>
      <c r="B41" s="7"/>
      <c r="C41" s="7"/>
      <c r="D41" s="7"/>
      <c r="E41" s="7"/>
      <c r="F41" s="7"/>
      <c r="G41" s="7"/>
      <c r="H41" s="7"/>
      <c r="I41" s="59" t="s">
        <v>166</v>
      </c>
      <c r="J41" s="59" t="s">
        <v>287</v>
      </c>
      <c r="K41" s="7"/>
      <c r="L41" s="124" t="s">
        <v>188</v>
      </c>
      <c r="M41" s="143" t="s">
        <v>28</v>
      </c>
      <c r="N41" s="146" t="s">
        <v>189</v>
      </c>
      <c r="O41" s="106" t="s">
        <v>190</v>
      </c>
      <c r="P41" s="106" t="s">
        <v>191</v>
      </c>
    </row>
    <row r="42" spans="1:16" ht="25.5" x14ac:dyDescent="0.2">
      <c r="A42" s="7"/>
      <c r="B42" s="7"/>
      <c r="C42" s="7"/>
      <c r="D42" s="7"/>
      <c r="E42" s="7"/>
      <c r="F42" s="7"/>
      <c r="G42" s="7"/>
      <c r="H42" s="7"/>
      <c r="I42" s="59" t="s">
        <v>307</v>
      </c>
      <c r="J42" s="59" t="s">
        <v>287</v>
      </c>
      <c r="K42" s="105" t="s">
        <v>170</v>
      </c>
      <c r="L42" s="124" t="s">
        <v>151</v>
      </c>
      <c r="M42" s="143" t="s">
        <v>28</v>
      </c>
      <c r="N42" s="146" t="s">
        <v>192</v>
      </c>
      <c r="O42" s="106" t="s">
        <v>193</v>
      </c>
      <c r="P42" s="106" t="s">
        <v>194</v>
      </c>
    </row>
    <row r="43" spans="1:16" ht="25.5" x14ac:dyDescent="0.2">
      <c r="A43" s="7"/>
      <c r="B43" s="7"/>
      <c r="C43" s="7"/>
      <c r="D43" s="7"/>
      <c r="E43" s="7"/>
      <c r="F43" s="7"/>
      <c r="G43" s="7"/>
      <c r="H43" s="7"/>
      <c r="I43" s="59" t="s">
        <v>173</v>
      </c>
      <c r="J43" s="59" t="s">
        <v>287</v>
      </c>
      <c r="K43" s="7"/>
      <c r="L43" s="124" t="s">
        <v>146</v>
      </c>
      <c r="M43" s="143" t="s">
        <v>28</v>
      </c>
      <c r="N43" s="146" t="s">
        <v>195</v>
      </c>
      <c r="O43" s="106" t="s">
        <v>196</v>
      </c>
      <c r="P43" s="106" t="s">
        <v>197</v>
      </c>
    </row>
    <row r="44" spans="1:16" ht="25.5" x14ac:dyDescent="0.2">
      <c r="A44" s="7"/>
      <c r="B44" s="7"/>
      <c r="C44" s="7"/>
      <c r="D44" s="7"/>
      <c r="E44" s="7"/>
      <c r="F44" s="7"/>
      <c r="G44" s="7"/>
      <c r="H44" s="7"/>
      <c r="I44" s="59" t="s">
        <v>308</v>
      </c>
      <c r="J44" s="59" t="s">
        <v>286</v>
      </c>
      <c r="K44" s="7"/>
      <c r="L44" s="124" t="s">
        <v>198</v>
      </c>
      <c r="M44" s="143" t="s">
        <v>28</v>
      </c>
      <c r="N44" s="146" t="s">
        <v>345</v>
      </c>
      <c r="O44" s="106" t="s">
        <v>199</v>
      </c>
      <c r="P44" s="106" t="s">
        <v>200</v>
      </c>
    </row>
    <row r="45" spans="1:16" ht="25.5" x14ac:dyDescent="0.2">
      <c r="A45" s="7"/>
      <c r="B45" s="7"/>
      <c r="C45" s="7"/>
      <c r="D45" s="7"/>
      <c r="E45" s="7"/>
      <c r="F45" s="7"/>
      <c r="G45" s="7"/>
      <c r="H45" s="7"/>
      <c r="I45" s="59" t="s">
        <v>111</v>
      </c>
      <c r="J45" s="59" t="s">
        <v>287</v>
      </c>
      <c r="K45" s="7"/>
      <c r="L45" s="124" t="s">
        <v>161</v>
      </c>
      <c r="M45" s="143" t="s">
        <v>201</v>
      </c>
      <c r="N45" s="146" t="s">
        <v>202</v>
      </c>
      <c r="O45" s="106" t="s">
        <v>203</v>
      </c>
      <c r="P45" s="106" t="s">
        <v>204</v>
      </c>
    </row>
    <row r="46" spans="1:16" ht="25.5" x14ac:dyDescent="0.2">
      <c r="A46" s="7"/>
      <c r="B46" s="7"/>
      <c r="C46" s="7"/>
      <c r="D46" s="7"/>
      <c r="E46" s="7"/>
      <c r="F46" s="7"/>
      <c r="G46" s="7"/>
      <c r="H46" s="7"/>
      <c r="I46" s="59" t="s">
        <v>181</v>
      </c>
      <c r="J46" s="59" t="s">
        <v>287</v>
      </c>
      <c r="K46" s="7"/>
      <c r="L46" s="124" t="s">
        <v>42</v>
      </c>
      <c r="M46" s="143" t="s">
        <v>28</v>
      </c>
      <c r="N46" s="146" t="s">
        <v>312</v>
      </c>
      <c r="O46" s="106" t="s">
        <v>206</v>
      </c>
      <c r="P46" s="106" t="s">
        <v>207</v>
      </c>
    </row>
    <row r="47" spans="1:16" ht="25.5" x14ac:dyDescent="0.2">
      <c r="A47" s="7"/>
      <c r="B47" s="7"/>
      <c r="C47" s="7"/>
      <c r="D47" s="7"/>
      <c r="E47" s="7"/>
      <c r="F47" s="7"/>
      <c r="G47" s="7"/>
      <c r="H47" s="7"/>
      <c r="I47" s="59" t="s">
        <v>263</v>
      </c>
      <c r="J47" s="59" t="s">
        <v>287</v>
      </c>
      <c r="K47" s="7"/>
      <c r="L47" s="124" t="s">
        <v>208</v>
      </c>
      <c r="M47" s="143" t="s">
        <v>28</v>
      </c>
      <c r="N47" s="146" t="s">
        <v>209</v>
      </c>
      <c r="O47" s="106" t="s">
        <v>210</v>
      </c>
      <c r="P47" s="106" t="s">
        <v>211</v>
      </c>
    </row>
    <row r="48" spans="1:16" ht="25.5" x14ac:dyDescent="0.2">
      <c r="A48" s="7"/>
      <c r="B48" s="7"/>
      <c r="C48" s="7"/>
      <c r="D48" s="7"/>
      <c r="E48" s="7"/>
      <c r="F48" s="7"/>
      <c r="G48" s="7"/>
      <c r="H48" s="7"/>
      <c r="I48" s="59" t="s">
        <v>151</v>
      </c>
      <c r="J48" s="59" t="s">
        <v>287</v>
      </c>
      <c r="K48" s="7"/>
      <c r="L48" s="124" t="s">
        <v>212</v>
      </c>
      <c r="M48" s="143" t="s">
        <v>213</v>
      </c>
      <c r="N48" s="146" t="s">
        <v>346</v>
      </c>
      <c r="O48" s="106" t="s">
        <v>214</v>
      </c>
      <c r="P48" s="106" t="s">
        <v>215</v>
      </c>
    </row>
    <row r="49" spans="1:16" ht="25.5" x14ac:dyDescent="0.2">
      <c r="A49" s="7"/>
      <c r="B49" s="7"/>
      <c r="C49" s="7"/>
      <c r="D49" s="7"/>
      <c r="E49" s="7"/>
      <c r="F49" s="7"/>
      <c r="G49" s="7"/>
      <c r="H49" s="7"/>
      <c r="I49" s="58" t="s">
        <v>146</v>
      </c>
      <c r="J49" s="59" t="s">
        <v>296</v>
      </c>
      <c r="K49" s="7"/>
      <c r="L49" s="124" t="s">
        <v>216</v>
      </c>
      <c r="M49" s="143" t="s">
        <v>28</v>
      </c>
      <c r="N49" s="146" t="s">
        <v>217</v>
      </c>
      <c r="O49" s="106" t="s">
        <v>218</v>
      </c>
      <c r="P49" s="106" t="s">
        <v>219</v>
      </c>
    </row>
    <row r="50" spans="1:16" ht="38.25" x14ac:dyDescent="0.2">
      <c r="A50" s="7"/>
      <c r="B50" s="7"/>
      <c r="C50" s="7"/>
      <c r="D50" s="7"/>
      <c r="E50" s="7"/>
      <c r="F50" s="7"/>
      <c r="G50" s="7"/>
      <c r="H50" s="7"/>
      <c r="I50" s="59" t="s">
        <v>198</v>
      </c>
      <c r="J50" s="59" t="s">
        <v>297</v>
      </c>
      <c r="K50" s="7"/>
      <c r="L50" s="124" t="s">
        <v>220</v>
      </c>
      <c r="M50" s="143" t="s">
        <v>28</v>
      </c>
      <c r="N50" s="146" t="s">
        <v>338</v>
      </c>
      <c r="O50" s="106" t="s">
        <v>221</v>
      </c>
      <c r="P50" s="106" t="s">
        <v>222</v>
      </c>
    </row>
    <row r="51" spans="1:16" ht="25.5" x14ac:dyDescent="0.2">
      <c r="A51" s="7"/>
      <c r="B51" s="7"/>
      <c r="C51" s="7"/>
      <c r="D51" s="7"/>
      <c r="E51" s="7"/>
      <c r="F51" s="7"/>
      <c r="G51" s="7"/>
      <c r="H51" s="7"/>
      <c r="I51" s="59" t="s">
        <v>161</v>
      </c>
      <c r="J51" s="59" t="s">
        <v>298</v>
      </c>
      <c r="K51" s="7"/>
      <c r="L51" s="124" t="s">
        <v>114</v>
      </c>
      <c r="M51" s="143" t="s">
        <v>28</v>
      </c>
      <c r="N51" s="146" t="s">
        <v>21</v>
      </c>
      <c r="O51" s="106" t="s">
        <v>223</v>
      </c>
      <c r="P51" s="106" t="s">
        <v>224</v>
      </c>
    </row>
    <row r="52" spans="1:16" ht="25.5" x14ac:dyDescent="0.2">
      <c r="A52" s="7"/>
      <c r="B52" s="7"/>
      <c r="C52" s="7"/>
      <c r="D52" s="7"/>
      <c r="E52" s="7"/>
      <c r="F52" s="7"/>
      <c r="G52" s="7"/>
      <c r="H52" s="7"/>
      <c r="I52" s="59" t="s">
        <v>42</v>
      </c>
      <c r="J52" s="59" t="s">
        <v>287</v>
      </c>
      <c r="K52" s="7"/>
      <c r="L52" s="124" t="s">
        <v>56</v>
      </c>
      <c r="M52" s="143" t="s">
        <v>28</v>
      </c>
      <c r="N52" s="146" t="s">
        <v>225</v>
      </c>
      <c r="O52" s="106" t="s">
        <v>226</v>
      </c>
      <c r="P52" s="106" t="s">
        <v>227</v>
      </c>
    </row>
    <row r="53" spans="1:16" ht="25.5" x14ac:dyDescent="0.2">
      <c r="A53" s="7"/>
      <c r="B53" s="7"/>
      <c r="C53" s="7"/>
      <c r="D53" s="7"/>
      <c r="E53" s="7"/>
      <c r="F53" s="7"/>
      <c r="G53" s="7"/>
      <c r="H53" s="7"/>
      <c r="I53" s="59" t="s">
        <v>208</v>
      </c>
      <c r="J53" s="59" t="s">
        <v>287</v>
      </c>
      <c r="K53" s="7"/>
      <c r="L53" s="124" t="s">
        <v>49</v>
      </c>
      <c r="M53" s="143" t="s">
        <v>28</v>
      </c>
      <c r="N53" s="146" t="s">
        <v>228</v>
      </c>
      <c r="O53" s="106" t="s">
        <v>229</v>
      </c>
      <c r="P53" s="106" t="s">
        <v>230</v>
      </c>
    </row>
    <row r="54" spans="1:16" ht="25.5" x14ac:dyDescent="0.2">
      <c r="A54" s="7"/>
      <c r="B54" s="7"/>
      <c r="C54" s="7"/>
      <c r="D54" s="7"/>
      <c r="E54" s="7"/>
      <c r="F54" s="7"/>
      <c r="G54" s="7"/>
      <c r="H54" s="7"/>
      <c r="I54" s="59" t="s">
        <v>212</v>
      </c>
      <c r="J54" s="58" t="s">
        <v>293</v>
      </c>
      <c r="K54" s="7"/>
      <c r="L54" s="124" t="s">
        <v>92</v>
      </c>
      <c r="M54" s="143" t="s">
        <v>28</v>
      </c>
      <c r="N54" s="146" t="s">
        <v>21</v>
      </c>
      <c r="O54" s="106" t="s">
        <v>231</v>
      </c>
      <c r="P54" s="106" t="s">
        <v>232</v>
      </c>
    </row>
    <row r="55" spans="1:16" ht="25.5" x14ac:dyDescent="0.2">
      <c r="A55" s="7"/>
      <c r="B55" s="7"/>
      <c r="C55" s="7"/>
      <c r="D55" s="7"/>
      <c r="E55" s="7"/>
      <c r="F55" s="7"/>
      <c r="G55" s="7"/>
      <c r="H55" s="7"/>
      <c r="I55" s="60" t="s">
        <v>266</v>
      </c>
      <c r="J55" s="60" t="s">
        <v>299</v>
      </c>
      <c r="K55" s="7"/>
      <c r="L55" s="124" t="s">
        <v>79</v>
      </c>
      <c r="M55" s="143" t="s">
        <v>28</v>
      </c>
      <c r="N55" s="146" t="s">
        <v>233</v>
      </c>
      <c r="O55" s="106" t="s">
        <v>234</v>
      </c>
      <c r="P55" s="106" t="s">
        <v>235</v>
      </c>
    </row>
    <row r="56" spans="1:16" ht="38.25" x14ac:dyDescent="0.2">
      <c r="A56" s="7"/>
      <c r="B56" s="7"/>
      <c r="C56" s="7"/>
      <c r="D56" s="7"/>
      <c r="E56" s="7"/>
      <c r="F56" s="7"/>
      <c r="G56" s="7"/>
      <c r="H56" s="7"/>
      <c r="I56" s="59" t="s">
        <v>216</v>
      </c>
      <c r="J56" s="59" t="s">
        <v>288</v>
      </c>
      <c r="K56" s="7"/>
      <c r="L56" s="124" t="s">
        <v>139</v>
      </c>
      <c r="M56" s="143" t="s">
        <v>51</v>
      </c>
      <c r="N56" s="146" t="s">
        <v>347</v>
      </c>
      <c r="O56" s="106" t="s">
        <v>236</v>
      </c>
      <c r="P56" s="106" t="s">
        <v>237</v>
      </c>
    </row>
    <row r="57" spans="1:16" ht="25.5" x14ac:dyDescent="0.2">
      <c r="A57" s="7"/>
      <c r="B57" s="7"/>
      <c r="C57" s="7"/>
      <c r="D57" s="7"/>
      <c r="E57" s="7"/>
      <c r="F57" s="7"/>
      <c r="G57" s="7"/>
      <c r="H57" s="7"/>
      <c r="I57" s="59" t="s">
        <v>220</v>
      </c>
      <c r="J57" s="59" t="s">
        <v>288</v>
      </c>
      <c r="K57" s="7"/>
      <c r="L57" s="124" t="s">
        <v>262</v>
      </c>
      <c r="M57" s="143" t="s">
        <v>28</v>
      </c>
      <c r="N57" s="146" t="s">
        <v>21</v>
      </c>
      <c r="O57" s="105" t="s">
        <v>276</v>
      </c>
      <c r="P57" s="105" t="s">
        <v>275</v>
      </c>
    </row>
    <row r="58" spans="1:16" ht="12.75" x14ac:dyDescent="0.2">
      <c r="A58" s="7"/>
      <c r="B58" s="7"/>
      <c r="C58" s="7"/>
      <c r="D58" s="7"/>
      <c r="E58" s="7"/>
      <c r="F58" s="7"/>
      <c r="G58" s="7"/>
      <c r="H58" s="7"/>
      <c r="I58" s="59" t="s">
        <v>114</v>
      </c>
      <c r="J58" s="59" t="s">
        <v>287</v>
      </c>
      <c r="K58" s="7"/>
      <c r="L58" s="124" t="s">
        <v>284</v>
      </c>
      <c r="M58" s="143" t="s">
        <v>28</v>
      </c>
      <c r="N58" s="146" t="s">
        <v>21</v>
      </c>
      <c r="O58" s="105"/>
      <c r="P58" s="105"/>
    </row>
    <row r="59" spans="1:16" ht="25.5" x14ac:dyDescent="0.2">
      <c r="A59" s="7"/>
      <c r="B59" s="7"/>
      <c r="C59" s="7"/>
      <c r="D59" s="7"/>
      <c r="E59" s="7"/>
      <c r="F59" s="7"/>
      <c r="G59" s="7"/>
      <c r="H59" s="7"/>
      <c r="I59" s="59" t="s">
        <v>56</v>
      </c>
      <c r="J59" s="59" t="s">
        <v>287</v>
      </c>
      <c r="K59" s="7"/>
      <c r="L59" s="149" t="s">
        <v>268</v>
      </c>
      <c r="M59" s="159" t="s">
        <v>348</v>
      </c>
      <c r="N59" s="146" t="s">
        <v>349</v>
      </c>
      <c r="O59" s="105"/>
      <c r="P59" s="105"/>
    </row>
    <row r="60" spans="1:16" ht="12.75" x14ac:dyDescent="0.2">
      <c r="A60" s="7"/>
      <c r="B60" s="7"/>
      <c r="C60" s="7"/>
      <c r="D60" s="7"/>
      <c r="E60" s="7"/>
      <c r="F60" s="7"/>
      <c r="G60" s="7"/>
      <c r="H60" s="7"/>
      <c r="I60" s="59" t="s">
        <v>49</v>
      </c>
      <c r="J60" s="59" t="s">
        <v>287</v>
      </c>
      <c r="K60" s="7"/>
      <c r="L60" s="149" t="s">
        <v>280</v>
      </c>
      <c r="M60" s="160" t="s">
        <v>28</v>
      </c>
      <c r="N60" s="146"/>
      <c r="O60" s="105"/>
      <c r="P60" s="105"/>
    </row>
    <row r="61" spans="1:16" ht="12.75" x14ac:dyDescent="0.2">
      <c r="A61" s="7"/>
      <c r="B61" s="7"/>
      <c r="C61" s="7"/>
      <c r="D61" s="7"/>
      <c r="E61" s="7"/>
      <c r="F61" s="7"/>
      <c r="G61" s="7"/>
      <c r="H61" s="7"/>
      <c r="I61" s="59" t="s">
        <v>92</v>
      </c>
      <c r="J61" s="59" t="s">
        <v>287</v>
      </c>
      <c r="K61" s="7"/>
      <c r="L61" s="149" t="s">
        <v>280</v>
      </c>
      <c r="M61" s="160" t="s">
        <v>283</v>
      </c>
      <c r="N61" s="146"/>
      <c r="O61" s="105"/>
      <c r="P61" s="105"/>
    </row>
    <row r="62" spans="1:16" ht="13.5" thickBot="1" x14ac:dyDescent="0.25">
      <c r="A62" s="7"/>
      <c r="B62" s="7"/>
      <c r="C62" s="7"/>
      <c r="D62" s="7"/>
      <c r="E62" s="7"/>
      <c r="F62" s="7"/>
      <c r="G62" s="7"/>
      <c r="H62" s="7"/>
      <c r="I62" s="59" t="s">
        <v>79</v>
      </c>
      <c r="J62" s="59" t="s">
        <v>287</v>
      </c>
      <c r="K62" s="7"/>
      <c r="L62" s="150" t="s">
        <v>266</v>
      </c>
      <c r="M62" s="161" t="s">
        <v>299</v>
      </c>
      <c r="N62" s="151" t="s">
        <v>350</v>
      </c>
      <c r="O62" s="105"/>
      <c r="P62" s="105"/>
    </row>
    <row r="63" spans="1:16" ht="25.5" x14ac:dyDescent="0.2">
      <c r="A63" s="7"/>
      <c r="B63" s="7"/>
      <c r="C63" s="7"/>
      <c r="D63" s="7"/>
      <c r="E63" s="7"/>
      <c r="F63" s="7"/>
      <c r="G63" s="7"/>
      <c r="H63" s="7"/>
      <c r="I63" s="59" t="s">
        <v>139</v>
      </c>
      <c r="J63" s="59" t="s">
        <v>300</v>
      </c>
      <c r="K63" s="7"/>
      <c r="L63" s="7" t="s">
        <v>14</v>
      </c>
      <c r="M63" s="162" t="s">
        <v>354</v>
      </c>
      <c r="N63" s="105" t="s">
        <v>353</v>
      </c>
      <c r="O63" s="105"/>
      <c r="P63" s="105"/>
    </row>
    <row r="64" spans="1:16" ht="25.5" x14ac:dyDescent="0.2">
      <c r="A64" s="7"/>
      <c r="B64" s="7"/>
      <c r="C64" s="7"/>
      <c r="D64" s="7"/>
      <c r="E64" s="7"/>
      <c r="F64" s="7"/>
      <c r="G64" s="7"/>
      <c r="H64" s="7"/>
      <c r="I64" s="35" t="s">
        <v>14</v>
      </c>
      <c r="J64" s="35" t="s">
        <v>303</v>
      </c>
      <c r="K64" s="7"/>
      <c r="L64" s="94" t="s">
        <v>15</v>
      </c>
      <c r="M64" s="162" t="s">
        <v>354</v>
      </c>
      <c r="N64" s="105" t="s">
        <v>353</v>
      </c>
      <c r="O64" s="105"/>
      <c r="P64" s="105"/>
    </row>
    <row r="65" spans="1:16" ht="25.5" x14ac:dyDescent="0.2">
      <c r="A65" s="7"/>
      <c r="B65" s="7"/>
      <c r="C65" s="7"/>
      <c r="D65" s="7"/>
      <c r="E65" s="7"/>
      <c r="F65" s="7"/>
      <c r="G65" s="7"/>
      <c r="H65" s="7"/>
      <c r="I65" s="35" t="s">
        <v>15</v>
      </c>
      <c r="J65" s="35" t="s">
        <v>303</v>
      </c>
      <c r="K65" s="7"/>
      <c r="L65" s="94" t="s">
        <v>17</v>
      </c>
      <c r="M65" s="162" t="s">
        <v>354</v>
      </c>
      <c r="N65" s="105" t="s">
        <v>353</v>
      </c>
      <c r="O65" s="105"/>
      <c r="P65" s="105"/>
    </row>
    <row r="66" spans="1:16" ht="12.75" x14ac:dyDescent="0.2">
      <c r="A66" s="7"/>
      <c r="B66" s="7"/>
      <c r="C66" s="7"/>
      <c r="D66" s="7"/>
      <c r="E66" s="7"/>
      <c r="F66" s="7"/>
      <c r="G66" s="7"/>
      <c r="H66" s="7"/>
      <c r="I66" s="35" t="s">
        <v>17</v>
      </c>
      <c r="J66" s="35" t="s">
        <v>303</v>
      </c>
      <c r="K66" s="7"/>
      <c r="L66" s="7"/>
      <c r="M66" s="105"/>
      <c r="N66" s="105"/>
      <c r="O66" s="105"/>
      <c r="P66" s="105"/>
    </row>
    <row r="67" spans="1:16" ht="12.75" x14ac:dyDescent="0.2">
      <c r="A67" s="7"/>
      <c r="B67" s="7"/>
      <c r="C67" s="7"/>
      <c r="D67" s="7"/>
      <c r="E67" s="7"/>
      <c r="F67" s="7"/>
      <c r="G67" s="7"/>
      <c r="H67" s="7"/>
      <c r="I67" s="35" t="s">
        <v>306</v>
      </c>
      <c r="J67" s="35" t="s">
        <v>303</v>
      </c>
      <c r="K67" s="7"/>
      <c r="L67" s="7"/>
      <c r="M67" s="105"/>
      <c r="N67" s="105"/>
      <c r="O67" s="105"/>
      <c r="P67" s="105"/>
    </row>
    <row r="68" spans="1:16" ht="12.75" x14ac:dyDescent="0.2">
      <c r="A68" s="7"/>
      <c r="B68" s="7"/>
      <c r="C68" s="7"/>
      <c r="D68" s="7"/>
      <c r="E68" s="7"/>
      <c r="F68" s="7"/>
      <c r="G68" s="7"/>
      <c r="H68" s="7"/>
      <c r="I68" s="35" t="s">
        <v>250</v>
      </c>
      <c r="J68" s="35" t="s">
        <v>303</v>
      </c>
      <c r="K68" s="7"/>
      <c r="L68" s="7"/>
      <c r="M68" s="105"/>
      <c r="N68" s="105"/>
      <c r="O68" s="105"/>
      <c r="P68" s="105"/>
    </row>
    <row r="69" spans="1:16" ht="12.75" x14ac:dyDescent="0.2">
      <c r="A69" s="7"/>
      <c r="B69" s="7"/>
      <c r="C69" s="7"/>
      <c r="D69" s="7"/>
      <c r="E69" s="7"/>
      <c r="F69" s="7"/>
      <c r="G69" s="7"/>
      <c r="H69" s="7"/>
      <c r="I69" s="35" t="s">
        <v>251</v>
      </c>
      <c r="J69" s="35" t="s">
        <v>303</v>
      </c>
      <c r="K69" s="7"/>
      <c r="L69" s="7"/>
      <c r="M69" s="105"/>
      <c r="N69" s="105"/>
      <c r="O69" s="105"/>
      <c r="P69" s="105"/>
    </row>
    <row r="70" spans="1:16" ht="12.75" x14ac:dyDescent="0.2">
      <c r="A70" s="7"/>
      <c r="B70" s="7"/>
      <c r="C70" s="7"/>
      <c r="D70" s="7"/>
      <c r="E70" s="7"/>
      <c r="F70" s="7"/>
      <c r="G70" s="7"/>
      <c r="H70" s="7"/>
      <c r="I70" s="35" t="s">
        <v>265</v>
      </c>
      <c r="J70" s="35" t="s">
        <v>303</v>
      </c>
      <c r="K70" s="7"/>
      <c r="L70" s="7"/>
      <c r="M70" s="105"/>
      <c r="N70" s="105"/>
      <c r="O70" s="105"/>
      <c r="P70" s="105"/>
    </row>
    <row r="71" spans="1:16" ht="12.75" x14ac:dyDescent="0.2">
      <c r="A71" s="7"/>
      <c r="B71" s="7"/>
      <c r="C71" s="7"/>
      <c r="D71" s="7"/>
      <c r="E71" s="7"/>
      <c r="F71" s="7"/>
      <c r="G71" s="7"/>
      <c r="H71" s="7"/>
      <c r="I71" s="35" t="s">
        <v>267</v>
      </c>
      <c r="J71" s="35" t="s">
        <v>303</v>
      </c>
      <c r="K71" s="7"/>
      <c r="L71" s="7"/>
      <c r="M71" s="105"/>
      <c r="N71" s="105"/>
      <c r="O71" s="105"/>
      <c r="P71" s="105"/>
    </row>
    <row r="72" spans="1:16" ht="12.75" x14ac:dyDescent="0.2">
      <c r="A72" s="7"/>
      <c r="B72" s="7"/>
      <c r="C72" s="7"/>
      <c r="D72" s="7"/>
      <c r="E72" s="7"/>
      <c r="F72" s="7"/>
      <c r="G72" s="7"/>
      <c r="H72" s="7"/>
      <c r="I72" s="35"/>
      <c r="J72" s="35"/>
      <c r="K72" s="7"/>
      <c r="L72" s="7"/>
      <c r="M72" s="105"/>
      <c r="N72" s="105"/>
      <c r="O72" s="105"/>
      <c r="P72" s="105"/>
    </row>
    <row r="73" spans="1:16" ht="12.75" x14ac:dyDescent="0.2">
      <c r="A73" s="7"/>
      <c r="B73" s="7"/>
      <c r="C73" s="7"/>
      <c r="D73" s="7"/>
      <c r="E73" s="7"/>
      <c r="F73" s="7"/>
      <c r="G73" s="7"/>
      <c r="H73" s="7"/>
      <c r="I73" s="35"/>
      <c r="J73" s="35"/>
      <c r="K73" s="7"/>
      <c r="L73" s="7"/>
      <c r="M73" s="105"/>
      <c r="N73" s="105"/>
      <c r="O73" s="105"/>
      <c r="P73" s="105"/>
    </row>
    <row r="74" spans="1:16" ht="12.75" x14ac:dyDescent="0.2">
      <c r="A74" s="7"/>
      <c r="B74" s="7"/>
      <c r="C74" s="7"/>
      <c r="D74" s="7"/>
      <c r="E74" s="7"/>
      <c r="F74" s="7"/>
      <c r="G74" s="7"/>
      <c r="H74" s="7"/>
      <c r="I74" s="35"/>
      <c r="J74" s="35"/>
      <c r="K74" s="7"/>
      <c r="L74" s="7"/>
      <c r="M74" s="105"/>
      <c r="N74" s="105"/>
      <c r="O74" s="105"/>
      <c r="P74" s="105"/>
    </row>
    <row r="75" spans="1:16" ht="12.75" x14ac:dyDescent="0.2">
      <c r="A75" s="7"/>
      <c r="B75" s="7"/>
      <c r="C75" s="7"/>
      <c r="D75" s="7"/>
      <c r="E75" s="7"/>
      <c r="F75" s="7"/>
      <c r="G75" s="7"/>
      <c r="H75" s="7"/>
      <c r="I75" s="35"/>
      <c r="J75" s="35"/>
      <c r="K75" s="7"/>
      <c r="L75" s="7"/>
      <c r="M75" s="105"/>
      <c r="N75" s="105"/>
      <c r="O75" s="105"/>
      <c r="P75" s="105"/>
    </row>
    <row r="76" spans="1:16" ht="12.75" x14ac:dyDescent="0.2">
      <c r="A76" s="7"/>
      <c r="B76" s="7"/>
      <c r="C76" s="7"/>
      <c r="D76" s="7"/>
      <c r="E76" s="7"/>
      <c r="F76" s="7"/>
      <c r="G76" s="7"/>
      <c r="H76" s="7"/>
      <c r="I76" s="35"/>
      <c r="J76" s="35"/>
      <c r="K76" s="7"/>
      <c r="L76" s="7"/>
      <c r="M76" s="105"/>
      <c r="N76" s="105"/>
      <c r="O76" s="105"/>
      <c r="P76" s="105"/>
    </row>
    <row r="77" spans="1:16" ht="12.75" x14ac:dyDescent="0.2">
      <c r="A77" s="7"/>
      <c r="B77" s="7"/>
      <c r="C77" s="7"/>
      <c r="D77" s="7"/>
      <c r="E77" s="7"/>
      <c r="F77" s="7"/>
      <c r="G77" s="7"/>
      <c r="H77" s="7"/>
      <c r="I77" s="35"/>
      <c r="J77" s="35"/>
      <c r="K77" s="7"/>
      <c r="L77" s="7"/>
      <c r="M77" s="105"/>
      <c r="N77" s="105"/>
      <c r="O77" s="105"/>
      <c r="P77" s="105"/>
    </row>
    <row r="78" spans="1:16" ht="12.75" x14ac:dyDescent="0.2">
      <c r="A78" s="7"/>
      <c r="B78" s="7"/>
      <c r="C78" s="7"/>
      <c r="D78" s="7"/>
      <c r="E78" s="7"/>
      <c r="F78" s="7"/>
      <c r="G78" s="7"/>
      <c r="H78" s="7"/>
      <c r="I78" s="35"/>
      <c r="J78" s="49"/>
      <c r="K78" s="7"/>
      <c r="L78" s="7"/>
      <c r="M78" s="105"/>
      <c r="N78" s="105"/>
      <c r="O78" s="105"/>
      <c r="P78" s="105"/>
    </row>
    <row r="79" spans="1:16" ht="12.75" x14ac:dyDescent="0.2">
      <c r="A79" s="7"/>
      <c r="B79" s="7"/>
      <c r="C79" s="7"/>
      <c r="D79" s="7"/>
      <c r="E79" s="7"/>
      <c r="F79" s="7"/>
      <c r="G79" s="7"/>
      <c r="H79" s="7"/>
      <c r="I79" s="35"/>
      <c r="J79" s="49"/>
      <c r="K79" s="7"/>
      <c r="L79" s="7"/>
      <c r="M79" s="105"/>
      <c r="N79" s="105"/>
      <c r="O79" s="105"/>
      <c r="P79" s="105"/>
    </row>
    <row r="80" spans="1:16" ht="12.75" x14ac:dyDescent="0.2">
      <c r="A80" s="7"/>
      <c r="B80" s="7"/>
      <c r="C80" s="7"/>
      <c r="D80" s="7"/>
      <c r="E80" s="7"/>
      <c r="F80" s="7"/>
      <c r="G80" s="7"/>
      <c r="H80" s="7"/>
      <c r="I80" s="35"/>
      <c r="J80" s="49"/>
      <c r="K80" s="7"/>
      <c r="L80" s="7"/>
      <c r="M80" s="105"/>
      <c r="N80" s="105"/>
      <c r="O80" s="105"/>
      <c r="P80" s="105"/>
    </row>
    <row r="81" spans="1:16" ht="12.75" x14ac:dyDescent="0.2">
      <c r="A81" s="7"/>
      <c r="B81" s="7"/>
      <c r="C81" s="7"/>
      <c r="D81" s="7"/>
      <c r="E81" s="7"/>
      <c r="F81" s="7"/>
      <c r="G81" s="7"/>
      <c r="H81" s="7"/>
      <c r="I81" s="35"/>
      <c r="J81" s="49"/>
      <c r="K81" s="7"/>
      <c r="L81" s="7"/>
      <c r="M81" s="105"/>
      <c r="N81" s="105"/>
      <c r="O81" s="105"/>
      <c r="P81" s="105"/>
    </row>
    <row r="82" spans="1:16" ht="12.75" x14ac:dyDescent="0.2">
      <c r="A82" s="7"/>
      <c r="B82" s="7"/>
      <c r="C82" s="7"/>
      <c r="D82" s="7"/>
      <c r="E82" s="7"/>
      <c r="F82" s="7"/>
      <c r="G82" s="7"/>
      <c r="H82" s="7"/>
      <c r="I82" s="35"/>
      <c r="J82" s="49"/>
      <c r="K82" s="7"/>
      <c r="L82" s="7"/>
      <c r="M82" s="105"/>
      <c r="N82" s="105"/>
      <c r="O82" s="105"/>
      <c r="P82" s="105"/>
    </row>
    <row r="83" spans="1:16" ht="12.75" x14ac:dyDescent="0.2">
      <c r="A83" s="7"/>
      <c r="B83" s="7"/>
      <c r="C83" s="7"/>
      <c r="D83" s="7"/>
      <c r="E83" s="7"/>
      <c r="F83" s="7"/>
      <c r="G83" s="7"/>
      <c r="H83" s="7"/>
      <c r="I83" s="35"/>
      <c r="J83" s="49"/>
      <c r="K83" s="7"/>
      <c r="L83" s="7"/>
      <c r="M83" s="105"/>
      <c r="N83" s="105"/>
      <c r="O83" s="105"/>
      <c r="P83" s="105"/>
    </row>
    <row r="84" spans="1:16" ht="12.75" x14ac:dyDescent="0.2">
      <c r="A84" s="7"/>
      <c r="B84" s="7"/>
      <c r="C84" s="7"/>
      <c r="D84" s="7"/>
      <c r="E84" s="7"/>
      <c r="F84" s="7"/>
      <c r="G84" s="7"/>
      <c r="H84" s="7"/>
      <c r="K84" s="7"/>
      <c r="L84" s="7"/>
      <c r="M84" s="105"/>
      <c r="N84" s="105"/>
      <c r="O84" s="105"/>
      <c r="P84" s="105"/>
    </row>
    <row r="85" spans="1:16" ht="12.75" x14ac:dyDescent="0.2">
      <c r="A85" s="7"/>
      <c r="B85" s="7"/>
      <c r="C85" s="7"/>
      <c r="D85" s="7"/>
      <c r="E85" s="7"/>
      <c r="F85" s="7"/>
      <c r="G85" s="7"/>
      <c r="H85" s="7"/>
      <c r="K85" s="7"/>
      <c r="L85" s="7"/>
      <c r="M85" s="105"/>
      <c r="N85" s="105"/>
      <c r="O85" s="105"/>
      <c r="P85" s="105"/>
    </row>
    <row r="86" spans="1:16" ht="12.75" x14ac:dyDescent="0.2">
      <c r="A86" s="7"/>
      <c r="B86" s="7"/>
      <c r="C86" s="7"/>
      <c r="D86" s="7"/>
      <c r="E86" s="7"/>
      <c r="F86" s="7"/>
      <c r="G86" s="7"/>
      <c r="H86" s="7"/>
      <c r="K86" s="7"/>
      <c r="L86" s="7"/>
      <c r="M86" s="105"/>
      <c r="N86" s="105"/>
      <c r="O86" s="105"/>
      <c r="P86" s="105"/>
    </row>
    <row r="87" spans="1:16" ht="12.75" x14ac:dyDescent="0.2">
      <c r="A87" s="7"/>
      <c r="B87" s="7"/>
      <c r="C87" s="7"/>
      <c r="D87" s="7"/>
      <c r="E87" s="7"/>
      <c r="F87" s="7"/>
      <c r="G87" s="7"/>
      <c r="H87" s="7"/>
      <c r="K87" s="7"/>
      <c r="L87" s="7"/>
      <c r="M87" s="105"/>
      <c r="N87" s="105"/>
      <c r="O87" s="105"/>
      <c r="P87" s="105"/>
    </row>
    <row r="88" spans="1:16" ht="12.75" x14ac:dyDescent="0.2">
      <c r="A88" s="7"/>
      <c r="B88" s="7"/>
      <c r="C88" s="7"/>
      <c r="D88" s="7"/>
      <c r="E88" s="7"/>
      <c r="F88" s="7"/>
      <c r="G88" s="7"/>
      <c r="H88" s="7"/>
      <c r="K88" s="7"/>
      <c r="L88" s="7"/>
      <c r="M88" s="105"/>
      <c r="N88" s="105"/>
      <c r="O88" s="105"/>
      <c r="P88" s="105"/>
    </row>
    <row r="89" spans="1:16" ht="12.75" x14ac:dyDescent="0.2">
      <c r="A89" s="7"/>
      <c r="B89" s="7"/>
      <c r="C89" s="7"/>
      <c r="D89" s="7"/>
      <c r="E89" s="7"/>
      <c r="F89" s="7"/>
      <c r="G89" s="7"/>
      <c r="H89" s="7"/>
      <c r="K89" s="7"/>
      <c r="L89" s="7"/>
      <c r="M89" s="105"/>
      <c r="N89" s="105"/>
      <c r="O89" s="105"/>
      <c r="P89" s="105"/>
    </row>
    <row r="90" spans="1:16" ht="12.75" x14ac:dyDescent="0.2">
      <c r="A90" s="7"/>
      <c r="B90" s="7"/>
      <c r="C90" s="7"/>
      <c r="D90" s="7"/>
      <c r="E90" s="7"/>
      <c r="F90" s="7"/>
      <c r="G90" s="7"/>
      <c r="H90" s="7"/>
      <c r="K90" s="7"/>
      <c r="L90" s="7"/>
      <c r="M90" s="105"/>
      <c r="N90" s="105"/>
      <c r="O90" s="105"/>
      <c r="P90" s="105"/>
    </row>
    <row r="91" spans="1:16" ht="12.75" x14ac:dyDescent="0.2">
      <c r="A91" s="7"/>
      <c r="B91" s="7"/>
      <c r="C91" s="7"/>
      <c r="D91" s="7"/>
      <c r="E91" s="7"/>
      <c r="F91" s="7"/>
      <c r="G91" s="7"/>
      <c r="H91" s="7"/>
      <c r="K91" s="7"/>
      <c r="L91" s="7"/>
      <c r="M91" s="105"/>
      <c r="N91" s="105"/>
      <c r="O91" s="105"/>
      <c r="P91" s="105"/>
    </row>
    <row r="92" spans="1:16" ht="12.75" x14ac:dyDescent="0.2">
      <c r="A92" s="7"/>
      <c r="B92" s="7"/>
      <c r="C92" s="7"/>
      <c r="D92" s="7"/>
      <c r="E92" s="7"/>
      <c r="F92" s="7"/>
      <c r="G92" s="7"/>
      <c r="H92" s="7"/>
      <c r="K92" s="7"/>
      <c r="L92" s="7"/>
      <c r="M92" s="105"/>
      <c r="N92" s="105"/>
      <c r="O92" s="105"/>
      <c r="P92" s="105"/>
    </row>
    <row r="93" spans="1:16" ht="12.75" x14ac:dyDescent="0.2">
      <c r="A93" s="7"/>
      <c r="B93" s="7"/>
      <c r="C93" s="7"/>
      <c r="D93" s="7"/>
      <c r="E93" s="7"/>
      <c r="F93" s="7"/>
      <c r="G93" s="7"/>
      <c r="H93" s="7"/>
      <c r="K93" s="7"/>
      <c r="L93" s="7"/>
      <c r="M93" s="105"/>
      <c r="N93" s="105"/>
      <c r="O93" s="105"/>
      <c r="P93" s="105"/>
    </row>
    <row r="94" spans="1:16" ht="12.75" x14ac:dyDescent="0.2">
      <c r="A94" s="7"/>
      <c r="B94" s="7"/>
      <c r="C94" s="7"/>
      <c r="D94" s="7"/>
      <c r="E94" s="7"/>
      <c r="F94" s="7"/>
      <c r="G94" s="7"/>
      <c r="H94" s="7"/>
      <c r="K94" s="7"/>
      <c r="L94" s="7"/>
      <c r="M94" s="105"/>
      <c r="N94" s="105"/>
      <c r="O94" s="105"/>
      <c r="P94" s="105"/>
    </row>
    <row r="95" spans="1:16" ht="12.75" x14ac:dyDescent="0.2">
      <c r="A95" s="7"/>
      <c r="B95" s="7"/>
      <c r="C95" s="7"/>
      <c r="D95" s="7"/>
      <c r="E95" s="7"/>
      <c r="F95" s="7"/>
      <c r="G95" s="7"/>
      <c r="H95" s="7"/>
      <c r="K95" s="7"/>
      <c r="L95" s="7"/>
      <c r="M95" s="105"/>
      <c r="N95" s="105"/>
      <c r="O95" s="105"/>
      <c r="P95" s="105"/>
    </row>
    <row r="96" spans="1:16" ht="12.75" x14ac:dyDescent="0.2">
      <c r="A96" s="7"/>
      <c r="B96" s="7"/>
      <c r="C96" s="7"/>
      <c r="D96" s="7"/>
      <c r="E96" s="7"/>
      <c r="F96" s="7"/>
      <c r="G96" s="7"/>
      <c r="H96" s="7"/>
      <c r="K96" s="7"/>
      <c r="L96" s="7"/>
      <c r="M96" s="105"/>
      <c r="N96" s="105"/>
      <c r="O96" s="105"/>
      <c r="P96" s="105"/>
    </row>
    <row r="97" spans="1:16" ht="12.75" x14ac:dyDescent="0.2">
      <c r="A97" s="7"/>
      <c r="B97" s="7"/>
      <c r="C97" s="7"/>
      <c r="D97" s="7"/>
      <c r="E97" s="7"/>
      <c r="F97" s="7"/>
      <c r="G97" s="7"/>
      <c r="H97" s="7"/>
      <c r="K97" s="7"/>
      <c r="L97" s="7"/>
      <c r="M97" s="105"/>
      <c r="N97" s="105"/>
      <c r="O97" s="105"/>
      <c r="P97" s="105"/>
    </row>
    <row r="98" spans="1:16" ht="12.75" x14ac:dyDescent="0.2">
      <c r="A98" s="7"/>
      <c r="B98" s="7"/>
      <c r="C98" s="7"/>
      <c r="D98" s="7"/>
      <c r="E98" s="7"/>
      <c r="F98" s="7"/>
      <c r="G98" s="7"/>
      <c r="H98" s="7"/>
      <c r="K98" s="7"/>
      <c r="L98" s="7"/>
      <c r="M98" s="105"/>
      <c r="N98" s="105"/>
      <c r="O98" s="105"/>
      <c r="P98" s="105"/>
    </row>
    <row r="99" spans="1:16" ht="12.75" x14ac:dyDescent="0.2">
      <c r="A99" s="7"/>
      <c r="B99" s="7"/>
      <c r="C99" s="7"/>
      <c r="D99" s="7"/>
      <c r="E99" s="7"/>
      <c r="F99" s="7"/>
      <c r="G99" s="7"/>
      <c r="H99" s="7"/>
      <c r="K99" s="7"/>
      <c r="L99" s="7"/>
      <c r="M99" s="105"/>
      <c r="N99" s="105"/>
      <c r="O99" s="105"/>
      <c r="P99" s="105"/>
    </row>
    <row r="100" spans="1:16" ht="12.75" x14ac:dyDescent="0.2">
      <c r="A100" s="7"/>
      <c r="B100" s="7"/>
      <c r="C100" s="7"/>
      <c r="D100" s="7"/>
      <c r="E100" s="7"/>
      <c r="F100" s="7"/>
      <c r="G100" s="7"/>
      <c r="H100" s="7"/>
      <c r="K100" s="7"/>
      <c r="L100" s="7"/>
      <c r="M100" s="105"/>
      <c r="N100" s="105"/>
      <c r="O100" s="105"/>
      <c r="P100" s="105"/>
    </row>
    <row r="101" spans="1:16" ht="12.75" x14ac:dyDescent="0.2">
      <c r="A101" s="7"/>
      <c r="B101" s="7"/>
      <c r="C101" s="7"/>
      <c r="D101" s="7"/>
      <c r="E101" s="7"/>
      <c r="F101" s="7"/>
      <c r="G101" s="7"/>
      <c r="H101" s="7"/>
      <c r="K101" s="7"/>
      <c r="L101" s="7"/>
      <c r="M101" s="105"/>
      <c r="N101" s="105"/>
      <c r="O101" s="105"/>
      <c r="P101" s="105"/>
    </row>
    <row r="102" spans="1:16" ht="12.75" x14ac:dyDescent="0.2">
      <c r="A102" s="7"/>
      <c r="B102" s="7"/>
      <c r="C102" s="7"/>
      <c r="D102" s="7"/>
      <c r="E102" s="7"/>
      <c r="F102" s="7"/>
      <c r="G102" s="7"/>
      <c r="H102" s="7"/>
      <c r="K102" s="7"/>
      <c r="L102" s="7"/>
      <c r="M102" s="105"/>
      <c r="N102" s="105"/>
      <c r="O102" s="105"/>
      <c r="P102" s="105"/>
    </row>
    <row r="103" spans="1:16" ht="12.75" x14ac:dyDescent="0.2">
      <c r="A103" s="7"/>
      <c r="B103" s="7"/>
      <c r="C103" s="7"/>
      <c r="D103" s="7"/>
      <c r="E103" s="7"/>
      <c r="F103" s="7"/>
      <c r="G103" s="7"/>
      <c r="H103" s="7"/>
      <c r="K103" s="7"/>
      <c r="L103" s="7"/>
      <c r="M103" s="105"/>
      <c r="N103" s="105"/>
      <c r="O103" s="105"/>
      <c r="P103" s="105"/>
    </row>
    <row r="104" spans="1:16" ht="12.75" x14ac:dyDescent="0.2">
      <c r="A104" s="7"/>
      <c r="B104" s="7"/>
      <c r="C104" s="7"/>
      <c r="D104" s="7"/>
      <c r="E104" s="7"/>
      <c r="F104" s="7"/>
      <c r="G104" s="7"/>
      <c r="H104" s="7"/>
      <c r="K104" s="7"/>
      <c r="L104" s="7"/>
      <c r="M104" s="105"/>
      <c r="N104" s="105"/>
      <c r="O104" s="105"/>
      <c r="P104" s="105"/>
    </row>
    <row r="105" spans="1:16" ht="12.75" x14ac:dyDescent="0.2">
      <c r="A105" s="7"/>
      <c r="B105" s="7"/>
      <c r="C105" s="7"/>
      <c r="D105" s="7"/>
      <c r="E105" s="7"/>
      <c r="F105" s="7"/>
      <c r="G105" s="7"/>
      <c r="H105" s="7"/>
      <c r="K105" s="7"/>
      <c r="L105" s="7"/>
      <c r="M105" s="105"/>
      <c r="N105" s="105"/>
      <c r="O105" s="105"/>
      <c r="P105" s="105"/>
    </row>
    <row r="106" spans="1:16" ht="12.75" x14ac:dyDescent="0.2">
      <c r="A106" s="7"/>
      <c r="B106" s="7"/>
      <c r="C106" s="7"/>
      <c r="D106" s="7"/>
      <c r="E106" s="7"/>
      <c r="F106" s="7"/>
      <c r="G106" s="7"/>
      <c r="H106" s="7"/>
      <c r="K106" s="7"/>
      <c r="L106" s="7"/>
      <c r="M106" s="105"/>
      <c r="N106" s="105"/>
      <c r="O106" s="105"/>
      <c r="P106" s="105"/>
    </row>
    <row r="107" spans="1:16" ht="12.75" x14ac:dyDescent="0.2">
      <c r="A107" s="7"/>
      <c r="B107" s="7"/>
      <c r="C107" s="7"/>
      <c r="D107" s="7"/>
      <c r="E107" s="7"/>
      <c r="F107" s="7"/>
      <c r="G107" s="7"/>
      <c r="H107" s="7"/>
      <c r="K107" s="7"/>
      <c r="L107" s="7"/>
      <c r="M107" s="105"/>
      <c r="N107" s="105"/>
      <c r="O107" s="105"/>
      <c r="P107" s="105"/>
    </row>
    <row r="108" spans="1:16" ht="12.75" x14ac:dyDescent="0.2">
      <c r="A108" s="7"/>
      <c r="B108" s="7"/>
      <c r="C108" s="7"/>
      <c r="D108" s="7"/>
      <c r="E108" s="7"/>
      <c r="F108" s="7"/>
      <c r="G108" s="7"/>
      <c r="H108" s="7"/>
      <c r="K108" s="7"/>
      <c r="L108" s="7"/>
      <c r="M108" s="105"/>
      <c r="N108" s="105"/>
      <c r="O108" s="105"/>
      <c r="P108" s="105"/>
    </row>
    <row r="109" spans="1:16" ht="12.75" x14ac:dyDescent="0.2">
      <c r="A109" s="7"/>
      <c r="B109" s="7"/>
      <c r="C109" s="7"/>
      <c r="D109" s="7"/>
      <c r="E109" s="7"/>
      <c r="F109" s="7"/>
      <c r="G109" s="7"/>
      <c r="H109" s="7"/>
      <c r="K109" s="7"/>
      <c r="L109" s="7"/>
      <c r="M109" s="105"/>
      <c r="N109" s="105"/>
      <c r="O109" s="105"/>
      <c r="P109" s="105"/>
    </row>
    <row r="110" spans="1:16" ht="12.75" x14ac:dyDescent="0.2">
      <c r="A110" s="7"/>
      <c r="B110" s="7"/>
      <c r="C110" s="7"/>
      <c r="D110" s="7"/>
      <c r="E110" s="7"/>
      <c r="F110" s="7"/>
      <c r="G110" s="7"/>
      <c r="H110" s="7"/>
      <c r="K110" s="7"/>
      <c r="L110" s="7"/>
      <c r="M110" s="105"/>
      <c r="N110" s="105"/>
      <c r="O110" s="105"/>
      <c r="P110" s="105"/>
    </row>
    <row r="111" spans="1:16" ht="12.75" x14ac:dyDescent="0.2">
      <c r="A111" s="7"/>
      <c r="B111" s="7"/>
      <c r="C111" s="7"/>
      <c r="D111" s="7"/>
      <c r="E111" s="7"/>
      <c r="F111" s="7"/>
      <c r="G111" s="7"/>
      <c r="H111" s="7"/>
      <c r="K111" s="7"/>
      <c r="L111" s="7"/>
      <c r="M111" s="105"/>
      <c r="N111" s="105"/>
      <c r="O111" s="105"/>
      <c r="P111" s="105"/>
    </row>
    <row r="112" spans="1:16" ht="12.75" x14ac:dyDescent="0.2">
      <c r="A112" s="7"/>
      <c r="B112" s="7"/>
      <c r="C112" s="7"/>
      <c r="D112" s="7"/>
      <c r="E112" s="7"/>
      <c r="F112" s="7"/>
      <c r="G112" s="7"/>
      <c r="H112" s="7"/>
      <c r="K112" s="7"/>
      <c r="L112" s="7"/>
      <c r="M112" s="105"/>
      <c r="N112" s="105"/>
      <c r="O112" s="105"/>
      <c r="P112" s="105"/>
    </row>
    <row r="113" spans="1:16" ht="12.75" x14ac:dyDescent="0.2">
      <c r="A113" s="7"/>
      <c r="B113" s="7"/>
      <c r="C113" s="7"/>
      <c r="D113" s="7"/>
      <c r="E113" s="7"/>
      <c r="F113" s="7"/>
      <c r="G113" s="7"/>
      <c r="H113" s="7"/>
      <c r="K113" s="7"/>
      <c r="L113" s="7"/>
      <c r="M113" s="105"/>
      <c r="N113" s="105"/>
      <c r="O113" s="105"/>
      <c r="P113" s="105"/>
    </row>
    <row r="114" spans="1:16" ht="12.75" x14ac:dyDescent="0.2">
      <c r="A114" s="7"/>
      <c r="B114" s="7"/>
      <c r="C114" s="7"/>
      <c r="D114" s="7"/>
      <c r="E114" s="7"/>
      <c r="F114" s="7"/>
      <c r="G114" s="7"/>
      <c r="H114" s="7"/>
      <c r="K114" s="7"/>
      <c r="L114" s="7"/>
      <c r="M114" s="105"/>
      <c r="N114" s="105"/>
      <c r="O114" s="105"/>
      <c r="P114" s="105"/>
    </row>
    <row r="115" spans="1:16" ht="12.75" x14ac:dyDescent="0.2">
      <c r="A115" s="7"/>
      <c r="B115" s="7"/>
      <c r="C115" s="7"/>
      <c r="D115" s="7"/>
      <c r="E115" s="7"/>
      <c r="F115" s="7"/>
      <c r="G115" s="7"/>
      <c r="H115" s="7"/>
      <c r="K115" s="7"/>
      <c r="L115" s="7"/>
      <c r="M115" s="105"/>
      <c r="N115" s="105"/>
      <c r="O115" s="105"/>
      <c r="P115" s="105"/>
    </row>
    <row r="116" spans="1:16" ht="12.75" x14ac:dyDescent="0.2">
      <c r="A116" s="7"/>
      <c r="B116" s="7"/>
      <c r="C116" s="7"/>
      <c r="D116" s="7"/>
      <c r="E116" s="7"/>
      <c r="F116" s="7"/>
      <c r="G116" s="7"/>
      <c r="H116" s="7"/>
      <c r="K116" s="7"/>
      <c r="L116" s="7"/>
      <c r="M116" s="105"/>
      <c r="N116" s="105"/>
      <c r="O116" s="105"/>
      <c r="P116" s="105"/>
    </row>
    <row r="117" spans="1:16" ht="12.75" x14ac:dyDescent="0.2">
      <c r="A117" s="7"/>
      <c r="B117" s="7"/>
      <c r="C117" s="7"/>
      <c r="D117" s="7"/>
      <c r="E117" s="7"/>
      <c r="F117" s="7"/>
      <c r="G117" s="7"/>
      <c r="H117" s="7"/>
      <c r="K117" s="7"/>
      <c r="L117" s="7"/>
      <c r="M117" s="105"/>
      <c r="N117" s="105"/>
      <c r="O117" s="105"/>
      <c r="P117" s="105"/>
    </row>
    <row r="118" spans="1:16" ht="12.75" x14ac:dyDescent="0.2">
      <c r="A118" s="7"/>
      <c r="B118" s="7"/>
      <c r="C118" s="7"/>
      <c r="D118" s="7"/>
      <c r="E118" s="7"/>
      <c r="F118" s="7"/>
      <c r="G118" s="7"/>
      <c r="H118" s="7"/>
      <c r="K118" s="7"/>
      <c r="L118" s="7"/>
      <c r="M118" s="105"/>
      <c r="N118" s="105"/>
      <c r="O118" s="105"/>
      <c r="P118" s="105"/>
    </row>
    <row r="119" spans="1:16" ht="12.75" x14ac:dyDescent="0.2">
      <c r="A119" s="7"/>
      <c r="B119" s="7"/>
      <c r="C119" s="7"/>
      <c r="D119" s="7"/>
      <c r="E119" s="7"/>
      <c r="F119" s="7"/>
      <c r="G119" s="7"/>
      <c r="H119" s="7"/>
      <c r="K119" s="7"/>
      <c r="L119" s="7"/>
      <c r="M119" s="105"/>
      <c r="N119" s="105"/>
      <c r="O119" s="105"/>
      <c r="P119" s="105"/>
    </row>
    <row r="120" spans="1:16" ht="12.75" x14ac:dyDescent="0.2">
      <c r="A120" s="7"/>
      <c r="B120" s="7"/>
      <c r="C120" s="7"/>
      <c r="D120" s="7"/>
      <c r="E120" s="7"/>
      <c r="F120" s="7"/>
      <c r="G120" s="7"/>
      <c r="H120" s="7"/>
      <c r="K120" s="7"/>
      <c r="L120" s="7"/>
      <c r="M120" s="105"/>
      <c r="N120" s="105"/>
      <c r="O120" s="105"/>
      <c r="P120" s="105"/>
    </row>
    <row r="121" spans="1:16" ht="12.75" x14ac:dyDescent="0.2">
      <c r="A121" s="7"/>
      <c r="B121" s="7"/>
      <c r="C121" s="7"/>
      <c r="D121" s="7"/>
      <c r="E121" s="7"/>
      <c r="F121" s="7"/>
      <c r="G121" s="7"/>
      <c r="H121" s="7"/>
      <c r="K121" s="7"/>
      <c r="L121" s="7"/>
      <c r="M121" s="105"/>
      <c r="N121" s="105"/>
      <c r="O121" s="105"/>
      <c r="P121" s="105"/>
    </row>
    <row r="122" spans="1:16" ht="12.75" x14ac:dyDescent="0.2">
      <c r="A122" s="7"/>
      <c r="B122" s="7"/>
      <c r="C122" s="7"/>
      <c r="D122" s="7"/>
      <c r="E122" s="7"/>
      <c r="F122" s="7"/>
      <c r="G122" s="7"/>
      <c r="H122" s="7"/>
      <c r="K122" s="7"/>
      <c r="L122" s="7"/>
      <c r="M122" s="105"/>
      <c r="N122" s="105"/>
      <c r="O122" s="105"/>
      <c r="P122" s="105"/>
    </row>
    <row r="123" spans="1:16" ht="12.75" x14ac:dyDescent="0.2">
      <c r="A123" s="7"/>
      <c r="B123" s="7"/>
      <c r="C123" s="7"/>
      <c r="D123" s="7"/>
      <c r="E123" s="7"/>
      <c r="F123" s="7"/>
      <c r="G123" s="7"/>
      <c r="H123" s="7"/>
      <c r="K123" s="7"/>
      <c r="L123" s="7"/>
      <c r="M123" s="105"/>
      <c r="N123" s="105"/>
      <c r="O123" s="105"/>
      <c r="P123" s="105"/>
    </row>
    <row r="124" spans="1:16" ht="12.75" x14ac:dyDescent="0.2">
      <c r="A124" s="7"/>
      <c r="B124" s="7"/>
      <c r="C124" s="7"/>
      <c r="D124" s="7"/>
      <c r="E124" s="7"/>
      <c r="F124" s="7"/>
      <c r="G124" s="7"/>
      <c r="H124" s="7"/>
      <c r="K124" s="7"/>
      <c r="L124" s="7"/>
      <c r="M124" s="105"/>
      <c r="N124" s="105"/>
      <c r="O124" s="105"/>
      <c r="P124" s="105"/>
    </row>
    <row r="125" spans="1:16" ht="12.75" x14ac:dyDescent="0.2">
      <c r="A125" s="7"/>
      <c r="B125" s="7"/>
      <c r="C125" s="7"/>
      <c r="D125" s="7"/>
      <c r="E125" s="7"/>
      <c r="F125" s="7"/>
      <c r="G125" s="7"/>
      <c r="H125" s="7"/>
      <c r="K125" s="7"/>
      <c r="L125" s="7"/>
      <c r="M125" s="105"/>
      <c r="N125" s="105"/>
      <c r="O125" s="105"/>
      <c r="P125" s="105"/>
    </row>
    <row r="126" spans="1:16" ht="12.75" x14ac:dyDescent="0.2">
      <c r="A126" s="7"/>
      <c r="B126" s="7"/>
      <c r="C126" s="7"/>
      <c r="D126" s="7"/>
      <c r="E126" s="7"/>
      <c r="F126" s="7"/>
      <c r="G126" s="7"/>
      <c r="H126" s="7"/>
      <c r="K126" s="7"/>
      <c r="L126" s="7"/>
      <c r="M126" s="105"/>
      <c r="N126" s="105"/>
      <c r="O126" s="105"/>
      <c r="P126" s="105"/>
    </row>
    <row r="127" spans="1:16" ht="12.75" x14ac:dyDescent="0.2">
      <c r="A127" s="7"/>
      <c r="B127" s="7"/>
      <c r="C127" s="7"/>
      <c r="D127" s="7"/>
      <c r="E127" s="7"/>
      <c r="F127" s="7"/>
      <c r="G127" s="7"/>
      <c r="H127" s="7"/>
      <c r="K127" s="7"/>
      <c r="L127" s="7"/>
      <c r="M127" s="105"/>
      <c r="N127" s="105"/>
      <c r="O127" s="105"/>
      <c r="P127" s="105"/>
    </row>
    <row r="128" spans="1:16" ht="12.75" x14ac:dyDescent="0.2">
      <c r="A128" s="7"/>
      <c r="B128" s="7"/>
      <c r="C128" s="7"/>
      <c r="D128" s="7"/>
      <c r="E128" s="7"/>
      <c r="F128" s="7"/>
      <c r="G128" s="7"/>
      <c r="H128" s="7"/>
      <c r="K128" s="7"/>
      <c r="L128" s="7"/>
      <c r="M128" s="105"/>
      <c r="N128" s="105"/>
      <c r="O128" s="105"/>
      <c r="P128" s="105"/>
    </row>
    <row r="129" spans="1:16" ht="12.75" x14ac:dyDescent="0.2">
      <c r="A129" s="7"/>
      <c r="B129" s="7"/>
      <c r="C129" s="7"/>
      <c r="D129" s="7"/>
      <c r="E129" s="7"/>
      <c r="F129" s="7"/>
      <c r="G129" s="7"/>
      <c r="H129" s="7"/>
      <c r="K129" s="7"/>
      <c r="L129" s="7"/>
      <c r="M129" s="105"/>
      <c r="N129" s="105"/>
      <c r="O129" s="105"/>
      <c r="P129" s="105"/>
    </row>
    <row r="130" spans="1:16" ht="12.75" x14ac:dyDescent="0.2">
      <c r="A130" s="7"/>
      <c r="B130" s="7"/>
      <c r="C130" s="7"/>
      <c r="D130" s="7"/>
      <c r="E130" s="7"/>
      <c r="F130" s="7"/>
      <c r="G130" s="7"/>
      <c r="H130" s="7"/>
      <c r="K130" s="7"/>
      <c r="L130" s="7"/>
      <c r="M130" s="105"/>
      <c r="N130" s="105"/>
      <c r="O130" s="105"/>
      <c r="P130" s="105"/>
    </row>
    <row r="131" spans="1:16" ht="12.75" x14ac:dyDescent="0.2">
      <c r="A131" s="7"/>
      <c r="B131" s="7"/>
      <c r="C131" s="7"/>
      <c r="D131" s="7"/>
      <c r="E131" s="7"/>
      <c r="F131" s="7"/>
      <c r="G131" s="7"/>
      <c r="H131" s="7"/>
      <c r="K131" s="7"/>
      <c r="L131" s="7"/>
      <c r="M131" s="105"/>
      <c r="N131" s="105"/>
      <c r="O131" s="105"/>
      <c r="P131" s="105"/>
    </row>
    <row r="132" spans="1:16" ht="12.75" x14ac:dyDescent="0.2">
      <c r="A132" s="7"/>
      <c r="B132" s="7"/>
      <c r="C132" s="7"/>
      <c r="D132" s="7"/>
      <c r="E132" s="7"/>
      <c r="F132" s="7"/>
      <c r="G132" s="7"/>
      <c r="H132" s="7"/>
      <c r="K132" s="7"/>
      <c r="L132" s="7"/>
      <c r="M132" s="105"/>
      <c r="N132" s="105"/>
      <c r="O132" s="105"/>
      <c r="P132" s="105"/>
    </row>
    <row r="133" spans="1:16" ht="12.75" x14ac:dyDescent="0.2">
      <c r="A133" s="7"/>
      <c r="B133" s="7"/>
      <c r="C133" s="7"/>
      <c r="D133" s="7"/>
      <c r="E133" s="7"/>
      <c r="F133" s="7"/>
      <c r="G133" s="7"/>
      <c r="H133" s="7"/>
      <c r="K133" s="7"/>
      <c r="L133" s="7"/>
      <c r="M133" s="105"/>
      <c r="N133" s="105"/>
      <c r="O133" s="105"/>
      <c r="P133" s="105"/>
    </row>
    <row r="134" spans="1:16" ht="12.75" x14ac:dyDescent="0.2">
      <c r="A134" s="7"/>
      <c r="B134" s="7"/>
      <c r="C134" s="7"/>
      <c r="D134" s="7"/>
      <c r="E134" s="7"/>
      <c r="F134" s="7"/>
      <c r="G134" s="7"/>
      <c r="H134" s="7"/>
      <c r="K134" s="7"/>
      <c r="L134" s="7"/>
      <c r="M134" s="105"/>
      <c r="N134" s="105"/>
      <c r="O134" s="105"/>
      <c r="P134" s="105"/>
    </row>
    <row r="135" spans="1:16" ht="12.75" x14ac:dyDescent="0.2">
      <c r="A135" s="7"/>
      <c r="B135" s="7"/>
      <c r="C135" s="7"/>
      <c r="D135" s="7"/>
      <c r="E135" s="7"/>
      <c r="F135" s="7"/>
      <c r="G135" s="7"/>
      <c r="H135" s="7"/>
      <c r="K135" s="7"/>
      <c r="L135" s="7"/>
      <c r="M135" s="105"/>
      <c r="N135" s="105"/>
      <c r="O135" s="105"/>
      <c r="P135" s="105"/>
    </row>
    <row r="136" spans="1:16" ht="12.75" x14ac:dyDescent="0.2">
      <c r="A136" s="7"/>
      <c r="B136" s="7"/>
      <c r="C136" s="7"/>
      <c r="D136" s="7"/>
      <c r="E136" s="7"/>
      <c r="F136" s="7"/>
      <c r="G136" s="7"/>
      <c r="H136" s="7"/>
      <c r="K136" s="7"/>
      <c r="L136" s="7"/>
      <c r="M136" s="105"/>
      <c r="N136" s="105"/>
      <c r="O136" s="105"/>
      <c r="P136" s="105"/>
    </row>
    <row r="137" spans="1:16" ht="12.75" x14ac:dyDescent="0.2">
      <c r="A137" s="7"/>
      <c r="B137" s="7"/>
      <c r="C137" s="7"/>
      <c r="D137" s="7"/>
      <c r="E137" s="7"/>
      <c r="F137" s="7"/>
      <c r="G137" s="7"/>
      <c r="H137" s="7"/>
      <c r="K137" s="7"/>
      <c r="L137" s="7"/>
      <c r="M137" s="105"/>
      <c r="N137" s="105"/>
      <c r="O137" s="105"/>
      <c r="P137" s="105"/>
    </row>
    <row r="138" spans="1:16" ht="12.75" x14ac:dyDescent="0.2">
      <c r="A138" s="7"/>
      <c r="B138" s="7"/>
      <c r="C138" s="7"/>
      <c r="D138" s="7"/>
      <c r="E138" s="7"/>
      <c r="F138" s="7"/>
      <c r="G138" s="7"/>
      <c r="H138" s="7"/>
      <c r="K138" s="7"/>
      <c r="L138" s="7"/>
      <c r="M138" s="105"/>
      <c r="N138" s="105"/>
      <c r="O138" s="105"/>
      <c r="P138" s="105"/>
    </row>
    <row r="139" spans="1:16" ht="12.75" x14ac:dyDescent="0.2">
      <c r="A139" s="7"/>
      <c r="B139" s="7"/>
      <c r="C139" s="7"/>
      <c r="D139" s="7"/>
      <c r="E139" s="7"/>
      <c r="F139" s="7"/>
      <c r="G139" s="7"/>
      <c r="H139" s="7"/>
      <c r="K139" s="7"/>
      <c r="L139" s="7"/>
      <c r="M139" s="105"/>
      <c r="N139" s="105"/>
      <c r="O139" s="105"/>
      <c r="P139" s="105"/>
    </row>
    <row r="140" spans="1:16" ht="12.75" x14ac:dyDescent="0.2">
      <c r="A140" s="7"/>
      <c r="B140" s="7"/>
      <c r="C140" s="7"/>
      <c r="D140" s="7"/>
      <c r="E140" s="7"/>
      <c r="F140" s="7"/>
      <c r="G140" s="7"/>
      <c r="H140" s="7"/>
      <c r="K140" s="7"/>
      <c r="L140" s="7"/>
      <c r="M140" s="105"/>
      <c r="N140" s="105"/>
      <c r="O140" s="105"/>
      <c r="P140" s="105"/>
    </row>
    <row r="141" spans="1:16" ht="12.75" x14ac:dyDescent="0.2">
      <c r="A141" s="7"/>
      <c r="B141" s="7"/>
      <c r="C141" s="7"/>
      <c r="D141" s="7"/>
      <c r="E141" s="7"/>
      <c r="F141" s="7"/>
      <c r="G141" s="7"/>
      <c r="H141" s="7"/>
      <c r="K141" s="7"/>
      <c r="L141" s="7"/>
      <c r="M141" s="105"/>
      <c r="N141" s="105"/>
      <c r="O141" s="105"/>
      <c r="P141" s="105"/>
    </row>
    <row r="142" spans="1:16" ht="12.75" x14ac:dyDescent="0.2">
      <c r="A142" s="7"/>
      <c r="B142" s="7"/>
      <c r="C142" s="7"/>
      <c r="D142" s="7"/>
      <c r="E142" s="7"/>
      <c r="F142" s="7"/>
      <c r="G142" s="7"/>
      <c r="H142" s="7"/>
      <c r="K142" s="7"/>
      <c r="L142" s="7"/>
      <c r="M142" s="105"/>
      <c r="N142" s="105"/>
      <c r="O142" s="105"/>
      <c r="P142" s="105"/>
    </row>
    <row r="143" spans="1:16" ht="12.75" x14ac:dyDescent="0.2">
      <c r="A143" s="7"/>
      <c r="B143" s="7"/>
      <c r="C143" s="7"/>
      <c r="D143" s="7"/>
      <c r="E143" s="7"/>
      <c r="F143" s="7"/>
      <c r="G143" s="7"/>
      <c r="H143" s="7"/>
      <c r="K143" s="7"/>
      <c r="L143" s="7"/>
      <c r="M143" s="105"/>
      <c r="N143" s="105"/>
      <c r="O143" s="105"/>
      <c r="P143" s="105"/>
    </row>
    <row r="144" spans="1:16" ht="12.75" x14ac:dyDescent="0.2">
      <c r="A144" s="7"/>
      <c r="B144" s="7"/>
      <c r="C144" s="7"/>
      <c r="D144" s="7"/>
      <c r="E144" s="7"/>
      <c r="F144" s="7"/>
      <c r="G144" s="7"/>
      <c r="H144" s="7"/>
      <c r="K144" s="7"/>
      <c r="L144" s="7"/>
      <c r="M144" s="105"/>
      <c r="N144" s="105"/>
      <c r="O144" s="105"/>
      <c r="P144" s="105"/>
    </row>
    <row r="145" spans="1:16" ht="12.75" x14ac:dyDescent="0.2">
      <c r="A145" s="7"/>
      <c r="B145" s="7"/>
      <c r="C145" s="7"/>
      <c r="D145" s="7"/>
      <c r="E145" s="7"/>
      <c r="F145" s="7"/>
      <c r="G145" s="7"/>
      <c r="H145" s="7"/>
      <c r="K145" s="7"/>
      <c r="L145" s="7"/>
      <c r="M145" s="105"/>
      <c r="N145" s="105"/>
      <c r="O145" s="105"/>
      <c r="P145" s="105"/>
    </row>
    <row r="146" spans="1:16" ht="12.75" x14ac:dyDescent="0.2">
      <c r="A146" s="7"/>
      <c r="B146" s="7"/>
      <c r="C146" s="7"/>
      <c r="D146" s="7"/>
      <c r="E146" s="7"/>
      <c r="F146" s="7"/>
      <c r="G146" s="7"/>
      <c r="H146" s="7"/>
      <c r="K146" s="7"/>
      <c r="L146" s="7"/>
      <c r="M146" s="105"/>
      <c r="N146" s="105"/>
      <c r="O146" s="105"/>
      <c r="P146" s="105"/>
    </row>
    <row r="147" spans="1:16" ht="12.75" x14ac:dyDescent="0.2">
      <c r="A147" s="7"/>
      <c r="B147" s="7"/>
      <c r="C147" s="7"/>
      <c r="D147" s="7"/>
      <c r="E147" s="7"/>
      <c r="F147" s="7"/>
      <c r="G147" s="7"/>
      <c r="H147" s="7"/>
      <c r="K147" s="7"/>
      <c r="L147" s="7"/>
      <c r="M147" s="105"/>
      <c r="N147" s="105"/>
      <c r="O147" s="105"/>
      <c r="P147" s="105"/>
    </row>
    <row r="148" spans="1:16" ht="12.75" x14ac:dyDescent="0.2">
      <c r="A148" s="7"/>
      <c r="B148" s="7"/>
      <c r="C148" s="7"/>
      <c r="D148" s="7"/>
      <c r="E148" s="7"/>
      <c r="F148" s="7"/>
      <c r="G148" s="7"/>
      <c r="H148" s="7"/>
      <c r="K148" s="7"/>
      <c r="L148" s="7"/>
      <c r="M148" s="105"/>
      <c r="N148" s="105"/>
      <c r="O148" s="105"/>
      <c r="P148" s="105"/>
    </row>
    <row r="149" spans="1:16" ht="12.75" x14ac:dyDescent="0.2">
      <c r="A149" s="7"/>
      <c r="B149" s="7"/>
      <c r="C149" s="7"/>
      <c r="D149" s="7"/>
      <c r="E149" s="7"/>
      <c r="F149" s="7"/>
      <c r="G149" s="7"/>
      <c r="H149" s="7"/>
      <c r="K149" s="7"/>
      <c r="L149" s="7"/>
      <c r="M149" s="105"/>
      <c r="N149" s="105"/>
      <c r="O149" s="105"/>
      <c r="P149" s="105"/>
    </row>
    <row r="150" spans="1:16" ht="12.75" x14ac:dyDescent="0.2">
      <c r="A150" s="7"/>
      <c r="B150" s="7"/>
      <c r="C150" s="7"/>
      <c r="D150" s="7"/>
      <c r="E150" s="7"/>
      <c r="F150" s="7"/>
      <c r="G150" s="7"/>
      <c r="H150" s="7"/>
      <c r="K150" s="7"/>
      <c r="L150" s="7"/>
      <c r="M150" s="105"/>
      <c r="N150" s="105"/>
      <c r="O150" s="105"/>
      <c r="P150" s="105"/>
    </row>
    <row r="151" spans="1:16" ht="12.75" x14ac:dyDescent="0.2">
      <c r="A151" s="7"/>
      <c r="B151" s="7"/>
      <c r="C151" s="7"/>
      <c r="D151" s="7"/>
      <c r="E151" s="7"/>
      <c r="F151" s="7"/>
      <c r="G151" s="7"/>
      <c r="H151" s="7"/>
      <c r="K151" s="7"/>
      <c r="L151" s="7"/>
      <c r="M151" s="105"/>
      <c r="N151" s="105"/>
      <c r="O151" s="105"/>
      <c r="P151" s="105"/>
    </row>
    <row r="152" spans="1:16" ht="12.75" x14ac:dyDescent="0.2">
      <c r="A152" s="7"/>
      <c r="B152" s="7"/>
      <c r="C152" s="7"/>
      <c r="D152" s="7"/>
      <c r="E152" s="7"/>
      <c r="F152" s="7"/>
      <c r="G152" s="7"/>
      <c r="H152" s="7"/>
      <c r="K152" s="7"/>
      <c r="L152" s="7"/>
      <c r="M152" s="105"/>
      <c r="N152" s="105"/>
      <c r="O152" s="105"/>
      <c r="P152" s="105"/>
    </row>
    <row r="153" spans="1:16" ht="12.75" x14ac:dyDescent="0.2">
      <c r="A153" s="7"/>
      <c r="B153" s="7"/>
      <c r="C153" s="7"/>
      <c r="D153" s="7"/>
      <c r="E153" s="7"/>
      <c r="F153" s="7"/>
      <c r="G153" s="7"/>
      <c r="H153" s="7"/>
      <c r="K153" s="7"/>
      <c r="L153" s="7"/>
      <c r="M153" s="105"/>
      <c r="N153" s="105"/>
      <c r="O153" s="105"/>
      <c r="P153" s="105"/>
    </row>
    <row r="154" spans="1:16" ht="12.75" x14ac:dyDescent="0.2">
      <c r="A154" s="7"/>
      <c r="B154" s="7"/>
      <c r="C154" s="7"/>
      <c r="D154" s="7"/>
      <c r="E154" s="7"/>
      <c r="F154" s="7"/>
      <c r="G154" s="7"/>
      <c r="H154" s="7"/>
      <c r="K154" s="7"/>
      <c r="L154" s="7"/>
      <c r="M154" s="105"/>
      <c r="N154" s="105"/>
      <c r="O154" s="105"/>
      <c r="P154" s="105"/>
    </row>
    <row r="155" spans="1:16" ht="12.75" x14ac:dyDescent="0.2">
      <c r="A155" s="7"/>
      <c r="B155" s="7"/>
      <c r="C155" s="7"/>
      <c r="D155" s="7"/>
      <c r="E155" s="7"/>
      <c r="F155" s="7"/>
      <c r="G155" s="7"/>
      <c r="H155" s="7"/>
      <c r="K155" s="7"/>
      <c r="L155" s="7"/>
      <c r="M155" s="105"/>
      <c r="N155" s="105"/>
      <c r="O155" s="105"/>
      <c r="P155" s="105"/>
    </row>
    <row r="156" spans="1:16" ht="12.75" x14ac:dyDescent="0.2">
      <c r="A156" s="7"/>
      <c r="B156" s="7"/>
      <c r="C156" s="7"/>
      <c r="D156" s="7"/>
      <c r="E156" s="7"/>
      <c r="F156" s="7"/>
      <c r="G156" s="7"/>
      <c r="H156" s="7"/>
      <c r="K156" s="7"/>
      <c r="L156" s="7"/>
      <c r="M156" s="105"/>
      <c r="N156" s="105"/>
      <c r="O156" s="105"/>
      <c r="P156" s="105"/>
    </row>
    <row r="157" spans="1:16" ht="12.75" x14ac:dyDescent="0.2">
      <c r="A157" s="7"/>
      <c r="B157" s="7"/>
      <c r="C157" s="7"/>
      <c r="D157" s="7"/>
      <c r="E157" s="7"/>
      <c r="F157" s="7"/>
      <c r="G157" s="7"/>
      <c r="H157" s="7"/>
      <c r="K157" s="7"/>
      <c r="L157" s="7"/>
      <c r="M157" s="105"/>
      <c r="N157" s="105"/>
      <c r="O157" s="105"/>
      <c r="P157" s="105"/>
    </row>
    <row r="158" spans="1:16" ht="12.75" x14ac:dyDescent="0.2">
      <c r="A158" s="7"/>
      <c r="B158" s="7"/>
      <c r="C158" s="7"/>
      <c r="D158" s="7"/>
      <c r="E158" s="7"/>
      <c r="F158" s="7"/>
      <c r="G158" s="7"/>
      <c r="H158" s="7"/>
      <c r="K158" s="7"/>
      <c r="L158" s="7"/>
      <c r="M158" s="105"/>
      <c r="N158" s="105"/>
      <c r="O158" s="105"/>
      <c r="P158" s="105"/>
    </row>
    <row r="159" spans="1:16" ht="12.75" x14ac:dyDescent="0.2">
      <c r="A159" s="7"/>
      <c r="B159" s="7"/>
      <c r="C159" s="7"/>
      <c r="D159" s="7"/>
      <c r="E159" s="7"/>
      <c r="F159" s="7"/>
      <c r="G159" s="7"/>
      <c r="H159" s="7"/>
      <c r="K159" s="7"/>
      <c r="L159" s="7"/>
      <c r="M159" s="105"/>
      <c r="N159" s="105"/>
      <c r="O159" s="105"/>
      <c r="P159" s="105"/>
    </row>
    <row r="160" spans="1:16" ht="12.75" x14ac:dyDescent="0.2">
      <c r="A160" s="7"/>
      <c r="B160" s="7"/>
      <c r="C160" s="7"/>
      <c r="D160" s="7"/>
      <c r="E160" s="7"/>
      <c r="F160" s="7"/>
      <c r="G160" s="7"/>
      <c r="H160" s="7"/>
      <c r="K160" s="7"/>
      <c r="L160" s="7"/>
      <c r="M160" s="105"/>
      <c r="N160" s="105"/>
      <c r="O160" s="105"/>
      <c r="P160" s="105"/>
    </row>
    <row r="161" spans="1:16" ht="12.75" x14ac:dyDescent="0.2">
      <c r="A161" s="7"/>
      <c r="B161" s="7"/>
      <c r="C161" s="7"/>
      <c r="D161" s="7"/>
      <c r="E161" s="7"/>
      <c r="F161" s="7"/>
      <c r="G161" s="7"/>
      <c r="H161" s="7"/>
      <c r="K161" s="7"/>
      <c r="L161" s="7"/>
      <c r="M161" s="105"/>
      <c r="N161" s="105"/>
      <c r="O161" s="105"/>
      <c r="P161" s="105"/>
    </row>
    <row r="162" spans="1:16" ht="12.75" x14ac:dyDescent="0.2">
      <c r="A162" s="7"/>
      <c r="B162" s="7"/>
      <c r="C162" s="7"/>
      <c r="D162" s="7"/>
      <c r="E162" s="7"/>
      <c r="F162" s="7"/>
      <c r="G162" s="7"/>
      <c r="H162" s="7"/>
      <c r="K162" s="7"/>
      <c r="L162" s="7"/>
      <c r="M162" s="105"/>
      <c r="N162" s="105"/>
      <c r="O162" s="105"/>
      <c r="P162" s="105"/>
    </row>
    <row r="163" spans="1:16" ht="12.75" x14ac:dyDescent="0.2">
      <c r="A163" s="7"/>
      <c r="B163" s="7"/>
      <c r="C163" s="7"/>
      <c r="D163" s="7"/>
      <c r="E163" s="7"/>
      <c r="F163" s="7"/>
      <c r="G163" s="7"/>
      <c r="H163" s="7"/>
      <c r="K163" s="7"/>
      <c r="L163" s="7"/>
      <c r="M163" s="105"/>
      <c r="N163" s="105"/>
      <c r="O163" s="105"/>
      <c r="P163" s="105"/>
    </row>
    <row r="164" spans="1:16" ht="12.75" x14ac:dyDescent="0.2">
      <c r="A164" s="7"/>
      <c r="B164" s="7"/>
      <c r="C164" s="7"/>
      <c r="D164" s="7"/>
      <c r="E164" s="7"/>
      <c r="F164" s="7"/>
      <c r="G164" s="7"/>
      <c r="H164" s="7"/>
      <c r="K164" s="7"/>
      <c r="L164" s="7"/>
      <c r="M164" s="105"/>
      <c r="N164" s="105"/>
      <c r="O164" s="105"/>
      <c r="P164" s="105"/>
    </row>
    <row r="165" spans="1:16" ht="12.75" x14ac:dyDescent="0.2">
      <c r="A165" s="7"/>
      <c r="B165" s="7"/>
      <c r="C165" s="7"/>
      <c r="D165" s="7"/>
      <c r="E165" s="7"/>
      <c r="F165" s="7"/>
      <c r="G165" s="7"/>
      <c r="H165" s="7"/>
      <c r="K165" s="7"/>
      <c r="L165" s="7"/>
      <c r="M165" s="105"/>
      <c r="N165" s="105"/>
      <c r="O165" s="105"/>
      <c r="P165" s="105"/>
    </row>
    <row r="166" spans="1:16" ht="12.75" x14ac:dyDescent="0.2">
      <c r="A166" s="7"/>
      <c r="B166" s="7"/>
      <c r="C166" s="7"/>
      <c r="D166" s="7"/>
      <c r="E166" s="7"/>
      <c r="F166" s="7"/>
      <c r="G166" s="7"/>
      <c r="H166" s="7"/>
      <c r="K166" s="7"/>
      <c r="L166" s="7"/>
      <c r="M166" s="105"/>
      <c r="N166" s="105"/>
      <c r="O166" s="105"/>
      <c r="P166" s="105"/>
    </row>
    <row r="167" spans="1:16" ht="12.75" x14ac:dyDescent="0.2">
      <c r="A167" s="7"/>
      <c r="B167" s="7"/>
      <c r="C167" s="7"/>
      <c r="D167" s="7"/>
      <c r="E167" s="7"/>
      <c r="F167" s="7"/>
      <c r="G167" s="7"/>
      <c r="H167" s="7"/>
      <c r="K167" s="7"/>
      <c r="L167" s="7"/>
      <c r="M167" s="105"/>
      <c r="N167" s="105"/>
      <c r="O167" s="105"/>
      <c r="P167" s="105"/>
    </row>
    <row r="168" spans="1:16" ht="12.75" x14ac:dyDescent="0.2">
      <c r="A168" s="7"/>
      <c r="B168" s="7"/>
      <c r="C168" s="7"/>
      <c r="D168" s="7"/>
      <c r="E168" s="7"/>
      <c r="F168" s="7"/>
      <c r="G168" s="7"/>
      <c r="H168" s="7"/>
      <c r="K168" s="7"/>
      <c r="L168" s="7"/>
      <c r="M168" s="105"/>
      <c r="N168" s="105"/>
      <c r="O168" s="105"/>
      <c r="P168" s="105"/>
    </row>
    <row r="169" spans="1:16" ht="12.75" x14ac:dyDescent="0.2">
      <c r="A169" s="7"/>
      <c r="B169" s="7"/>
      <c r="C169" s="7"/>
      <c r="D169" s="7"/>
      <c r="E169" s="7"/>
      <c r="F169" s="7"/>
      <c r="G169" s="7"/>
      <c r="H169" s="7"/>
      <c r="K169" s="7"/>
      <c r="L169" s="7"/>
      <c r="M169" s="105"/>
      <c r="N169" s="105"/>
      <c r="O169" s="105"/>
      <c r="P169" s="105"/>
    </row>
    <row r="170" spans="1:16" ht="12.75" x14ac:dyDescent="0.2">
      <c r="A170" s="7"/>
      <c r="B170" s="7"/>
      <c r="C170" s="7"/>
      <c r="D170" s="7"/>
      <c r="E170" s="7"/>
      <c r="F170" s="7"/>
      <c r="G170" s="7"/>
      <c r="H170" s="7"/>
      <c r="K170" s="7"/>
      <c r="L170" s="7"/>
      <c r="M170" s="105"/>
      <c r="N170" s="105"/>
      <c r="O170" s="105"/>
      <c r="P170" s="105"/>
    </row>
    <row r="171" spans="1:16" ht="12.75" x14ac:dyDescent="0.2">
      <c r="A171" s="7"/>
      <c r="B171" s="7"/>
      <c r="C171" s="7"/>
      <c r="D171" s="7"/>
      <c r="E171" s="7"/>
      <c r="F171" s="7"/>
      <c r="G171" s="7"/>
      <c r="H171" s="7"/>
      <c r="K171" s="7"/>
      <c r="L171" s="7"/>
      <c r="M171" s="105"/>
      <c r="N171" s="105"/>
      <c r="O171" s="105"/>
      <c r="P171" s="105"/>
    </row>
    <row r="172" spans="1:16" ht="12.75" x14ac:dyDescent="0.2">
      <c r="A172" s="7"/>
      <c r="B172" s="7"/>
      <c r="C172" s="7"/>
      <c r="D172" s="7"/>
      <c r="E172" s="7"/>
      <c r="F172" s="7"/>
      <c r="G172" s="7"/>
      <c r="H172" s="7"/>
      <c r="K172" s="7"/>
      <c r="L172" s="7"/>
      <c r="M172" s="105"/>
      <c r="N172" s="105"/>
      <c r="O172" s="105"/>
      <c r="P172" s="105"/>
    </row>
    <row r="173" spans="1:16" ht="12.75" x14ac:dyDescent="0.2">
      <c r="A173" s="7"/>
      <c r="B173" s="7"/>
      <c r="C173" s="7"/>
      <c r="D173" s="7"/>
      <c r="E173" s="7"/>
      <c r="F173" s="7"/>
      <c r="G173" s="7"/>
      <c r="H173" s="7"/>
      <c r="K173" s="7"/>
      <c r="L173" s="7"/>
      <c r="M173" s="105"/>
      <c r="N173" s="105"/>
      <c r="O173" s="105"/>
      <c r="P173" s="105"/>
    </row>
    <row r="174" spans="1:16" ht="12.75" x14ac:dyDescent="0.2">
      <c r="A174" s="7"/>
      <c r="B174" s="7"/>
      <c r="C174" s="7"/>
      <c r="D174" s="7"/>
      <c r="E174" s="7"/>
      <c r="F174" s="7"/>
      <c r="G174" s="7"/>
      <c r="H174" s="7"/>
      <c r="K174" s="7"/>
      <c r="L174" s="7"/>
      <c r="M174" s="105"/>
      <c r="N174" s="105"/>
      <c r="O174" s="105"/>
      <c r="P174" s="105"/>
    </row>
    <row r="175" spans="1:16" ht="12.75" x14ac:dyDescent="0.2">
      <c r="A175" s="7"/>
      <c r="B175" s="7"/>
      <c r="C175" s="7"/>
      <c r="D175" s="7"/>
      <c r="E175" s="7"/>
      <c r="F175" s="7"/>
      <c r="G175" s="7"/>
      <c r="H175" s="7"/>
      <c r="K175" s="7"/>
      <c r="L175" s="7"/>
      <c r="M175" s="105"/>
      <c r="N175" s="105"/>
      <c r="O175" s="105"/>
      <c r="P175" s="105"/>
    </row>
    <row r="176" spans="1:16" ht="12.75" x14ac:dyDescent="0.2">
      <c r="A176" s="7"/>
      <c r="B176" s="7"/>
      <c r="C176" s="7"/>
      <c r="D176" s="7"/>
      <c r="E176" s="7"/>
      <c r="F176" s="7"/>
      <c r="G176" s="7"/>
      <c r="H176" s="7"/>
      <c r="K176" s="7"/>
      <c r="L176" s="7"/>
      <c r="M176" s="105"/>
      <c r="N176" s="105"/>
      <c r="O176" s="105"/>
      <c r="P176" s="105"/>
    </row>
    <row r="177" spans="1:16" ht="12.75" x14ac:dyDescent="0.2">
      <c r="A177" s="7"/>
      <c r="B177" s="7"/>
      <c r="C177" s="7"/>
      <c r="D177" s="7"/>
      <c r="E177" s="7"/>
      <c r="F177" s="7"/>
      <c r="G177" s="7"/>
      <c r="H177" s="7"/>
      <c r="K177" s="7"/>
      <c r="L177" s="24" t="s">
        <v>238</v>
      </c>
      <c r="M177" s="105"/>
      <c r="N177" s="105"/>
      <c r="O177" s="105"/>
      <c r="P177" s="105"/>
    </row>
    <row r="178" spans="1:16" ht="12.75" x14ac:dyDescent="0.2">
      <c r="A178" s="7"/>
      <c r="B178" s="7"/>
      <c r="C178" s="7"/>
      <c r="D178" s="7"/>
      <c r="E178" s="7"/>
      <c r="F178" s="7"/>
      <c r="G178" s="7"/>
      <c r="H178" s="7"/>
      <c r="K178" s="7"/>
      <c r="L178" s="7"/>
      <c r="M178" s="105"/>
      <c r="N178" s="105"/>
      <c r="O178" s="105"/>
      <c r="P178" s="105"/>
    </row>
    <row r="179" spans="1:16" ht="12.75" x14ac:dyDescent="0.2">
      <c r="A179" s="7"/>
      <c r="B179" s="7"/>
      <c r="C179" s="7"/>
      <c r="D179" s="7"/>
      <c r="E179" s="7"/>
      <c r="F179" s="7"/>
      <c r="G179" s="7"/>
      <c r="H179" s="7"/>
      <c r="K179" s="7"/>
      <c r="L179" s="7"/>
      <c r="M179" s="105"/>
      <c r="N179" s="105"/>
      <c r="O179" s="105"/>
      <c r="P179" s="105"/>
    </row>
    <row r="180" spans="1:16" ht="12.75" x14ac:dyDescent="0.2">
      <c r="A180" s="7"/>
      <c r="B180" s="7"/>
      <c r="C180" s="7"/>
      <c r="D180" s="7"/>
      <c r="E180" s="7"/>
      <c r="F180" s="7"/>
      <c r="G180" s="7"/>
      <c r="H180" s="7"/>
      <c r="K180" s="7"/>
      <c r="L180" s="7"/>
      <c r="M180" s="105"/>
      <c r="N180" s="105"/>
      <c r="O180" s="105"/>
      <c r="P180" s="105"/>
    </row>
    <row r="181" spans="1:16" ht="12.75" x14ac:dyDescent="0.2">
      <c r="A181" s="7"/>
      <c r="B181" s="7"/>
      <c r="C181" s="7"/>
      <c r="D181" s="7"/>
      <c r="E181" s="7"/>
      <c r="F181" s="7"/>
      <c r="G181" s="7"/>
      <c r="H181" s="7"/>
      <c r="K181" s="7"/>
      <c r="L181" s="7"/>
      <c r="M181" s="105"/>
      <c r="N181" s="105"/>
      <c r="O181" s="105"/>
      <c r="P181" s="105"/>
    </row>
    <row r="182" spans="1:16" ht="12.75" x14ac:dyDescent="0.2">
      <c r="A182" s="7"/>
      <c r="B182" s="7"/>
      <c r="C182" s="7"/>
      <c r="D182" s="7"/>
      <c r="E182" s="7"/>
      <c r="F182" s="7"/>
      <c r="G182" s="7"/>
      <c r="H182" s="7"/>
      <c r="K182" s="7"/>
      <c r="L182" s="7"/>
      <c r="M182" s="105"/>
      <c r="N182" s="105"/>
      <c r="O182" s="105"/>
      <c r="P182" s="105"/>
    </row>
    <row r="183" spans="1:16" ht="12.75" x14ac:dyDescent="0.2">
      <c r="A183" s="7"/>
      <c r="B183" s="7"/>
      <c r="C183" s="7"/>
      <c r="D183" s="7"/>
      <c r="E183" s="7"/>
      <c r="F183" s="7"/>
      <c r="G183" s="7"/>
      <c r="H183" s="7"/>
      <c r="K183" s="7"/>
      <c r="L183" s="7"/>
      <c r="M183" s="105"/>
      <c r="N183" s="105"/>
      <c r="O183" s="105"/>
      <c r="P183" s="105"/>
    </row>
    <row r="184" spans="1:16" ht="12.75" x14ac:dyDescent="0.2">
      <c r="A184" s="7"/>
      <c r="B184" s="7"/>
      <c r="C184" s="7"/>
      <c r="D184" s="7"/>
      <c r="E184" s="7"/>
      <c r="F184" s="7"/>
      <c r="G184" s="7"/>
      <c r="H184" s="7"/>
      <c r="K184" s="7"/>
      <c r="L184" s="7"/>
      <c r="M184" s="105"/>
      <c r="N184" s="105"/>
      <c r="O184" s="105"/>
      <c r="P184" s="105"/>
    </row>
    <row r="185" spans="1:16" ht="12.75" x14ac:dyDescent="0.2">
      <c r="A185" s="7"/>
      <c r="B185" s="7"/>
      <c r="C185" s="7"/>
      <c r="D185" s="7"/>
      <c r="E185" s="7"/>
      <c r="F185" s="7"/>
      <c r="G185" s="7"/>
      <c r="H185" s="7"/>
      <c r="K185" s="7"/>
      <c r="L185" s="7"/>
      <c r="M185" s="105"/>
      <c r="N185" s="105"/>
      <c r="O185" s="105"/>
      <c r="P185" s="105"/>
    </row>
    <row r="186" spans="1:16" ht="12.75" x14ac:dyDescent="0.2">
      <c r="A186" s="7"/>
      <c r="B186" s="7"/>
      <c r="C186" s="7"/>
      <c r="D186" s="7"/>
      <c r="E186" s="7"/>
      <c r="F186" s="7"/>
      <c r="G186" s="7"/>
      <c r="H186" s="7"/>
      <c r="K186" s="7"/>
      <c r="L186" s="7"/>
      <c r="M186" s="105"/>
      <c r="N186" s="105"/>
      <c r="O186" s="105"/>
      <c r="P186" s="105"/>
    </row>
    <row r="187" spans="1:16" ht="12.75" x14ac:dyDescent="0.2">
      <c r="A187" s="7"/>
      <c r="B187" s="7"/>
      <c r="C187" s="7"/>
      <c r="D187" s="7"/>
      <c r="E187" s="7"/>
      <c r="F187" s="7"/>
      <c r="G187" s="7"/>
      <c r="H187" s="7"/>
      <c r="K187" s="7"/>
      <c r="L187" s="7"/>
      <c r="M187" s="105"/>
      <c r="N187" s="105"/>
      <c r="O187" s="105"/>
      <c r="P187" s="105"/>
    </row>
    <row r="188" spans="1:16" ht="12.75" x14ac:dyDescent="0.2">
      <c r="A188" s="7"/>
      <c r="B188" s="7"/>
      <c r="C188" s="7"/>
      <c r="D188" s="7"/>
      <c r="E188" s="7"/>
      <c r="F188" s="7"/>
      <c r="G188" s="7"/>
      <c r="H188" s="7"/>
      <c r="K188" s="7"/>
      <c r="L188" s="7"/>
      <c r="M188" s="105"/>
      <c r="N188" s="105"/>
      <c r="O188" s="105"/>
      <c r="P188" s="105"/>
    </row>
    <row r="189" spans="1:16" ht="12.75" x14ac:dyDescent="0.2">
      <c r="A189" s="7"/>
      <c r="B189" s="7"/>
      <c r="C189" s="7"/>
      <c r="D189" s="7"/>
      <c r="E189" s="7"/>
      <c r="F189" s="7"/>
      <c r="G189" s="7"/>
      <c r="H189" s="7"/>
      <c r="K189" s="7"/>
      <c r="L189" s="7"/>
      <c r="M189" s="105"/>
      <c r="N189" s="105"/>
      <c r="O189" s="105"/>
      <c r="P189" s="105"/>
    </row>
    <row r="190" spans="1:16" ht="12.75" x14ac:dyDescent="0.2">
      <c r="A190" s="7"/>
      <c r="B190" s="7"/>
      <c r="C190" s="7"/>
      <c r="D190" s="7"/>
      <c r="E190" s="7"/>
      <c r="F190" s="7"/>
      <c r="G190" s="7"/>
      <c r="H190" s="7"/>
      <c r="K190" s="7"/>
      <c r="L190" s="7"/>
      <c r="M190" s="105"/>
      <c r="N190" s="105"/>
      <c r="O190" s="105"/>
      <c r="P190" s="105"/>
    </row>
    <row r="191" spans="1:16" ht="12.75" x14ac:dyDescent="0.2">
      <c r="A191" s="7"/>
      <c r="B191" s="7"/>
      <c r="C191" s="7"/>
      <c r="D191" s="7"/>
      <c r="E191" s="7"/>
      <c r="F191" s="7"/>
      <c r="G191" s="7"/>
      <c r="H191" s="7"/>
      <c r="K191" s="7"/>
      <c r="L191" s="7"/>
      <c r="M191" s="105"/>
      <c r="N191" s="105"/>
      <c r="O191" s="105"/>
      <c r="P191" s="105"/>
    </row>
    <row r="192" spans="1:16" ht="12.75" x14ac:dyDescent="0.2">
      <c r="A192" s="7"/>
      <c r="B192" s="7"/>
      <c r="C192" s="7"/>
      <c r="D192" s="7"/>
      <c r="E192" s="7"/>
      <c r="F192" s="7"/>
      <c r="G192" s="7"/>
      <c r="H192" s="7"/>
      <c r="K192" s="7"/>
      <c r="L192" s="7"/>
      <c r="M192" s="105"/>
      <c r="N192" s="105"/>
      <c r="O192" s="105"/>
      <c r="P192" s="105"/>
    </row>
    <row r="193" spans="1:16" ht="12.75" x14ac:dyDescent="0.2">
      <c r="A193" s="7"/>
      <c r="B193" s="7"/>
      <c r="C193" s="7"/>
      <c r="D193" s="7"/>
      <c r="E193" s="7"/>
      <c r="F193" s="7"/>
      <c r="G193" s="7"/>
      <c r="H193" s="7"/>
      <c r="K193" s="7"/>
      <c r="L193" s="7"/>
      <c r="M193" s="105"/>
      <c r="N193" s="105"/>
      <c r="O193" s="105"/>
      <c r="P193" s="105"/>
    </row>
    <row r="194" spans="1:16" ht="12.75" x14ac:dyDescent="0.2">
      <c r="A194" s="7"/>
      <c r="B194" s="7"/>
      <c r="C194" s="7"/>
      <c r="D194" s="7"/>
      <c r="E194" s="7"/>
      <c r="F194" s="7"/>
      <c r="G194" s="7"/>
      <c r="H194" s="7"/>
      <c r="K194" s="7"/>
      <c r="L194" s="7"/>
      <c r="M194" s="105"/>
      <c r="N194" s="105"/>
      <c r="O194" s="105"/>
      <c r="P194" s="105"/>
    </row>
    <row r="195" spans="1:16" ht="12.75" x14ac:dyDescent="0.2">
      <c r="A195" s="7"/>
      <c r="B195" s="7"/>
      <c r="C195" s="7"/>
      <c r="D195" s="7"/>
      <c r="E195" s="7"/>
      <c r="F195" s="7"/>
      <c r="G195" s="7"/>
      <c r="H195" s="7"/>
      <c r="K195" s="7"/>
      <c r="L195" s="7"/>
      <c r="M195" s="105"/>
      <c r="N195" s="105"/>
      <c r="O195" s="105"/>
      <c r="P195" s="105"/>
    </row>
    <row r="196" spans="1:16" ht="12.75" x14ac:dyDescent="0.2">
      <c r="A196" s="7"/>
      <c r="B196" s="7"/>
      <c r="C196" s="7"/>
      <c r="D196" s="7"/>
      <c r="E196" s="7"/>
      <c r="F196" s="7"/>
      <c r="G196" s="7"/>
      <c r="H196" s="7"/>
      <c r="K196" s="7"/>
      <c r="L196" s="7"/>
      <c r="M196" s="105"/>
      <c r="N196" s="105"/>
      <c r="O196" s="105"/>
      <c r="P196" s="105"/>
    </row>
    <row r="197" spans="1:16" ht="12.75" x14ac:dyDescent="0.2">
      <c r="A197" s="7"/>
      <c r="B197" s="7"/>
      <c r="C197" s="7"/>
      <c r="D197" s="7"/>
      <c r="E197" s="7"/>
      <c r="F197" s="7"/>
      <c r="G197" s="7"/>
      <c r="H197" s="7"/>
      <c r="K197" s="7"/>
      <c r="L197" s="7"/>
      <c r="M197" s="105"/>
      <c r="N197" s="105"/>
      <c r="O197" s="105"/>
      <c r="P197" s="105"/>
    </row>
    <row r="198" spans="1:16" ht="12.75" x14ac:dyDescent="0.2">
      <c r="A198" s="7"/>
      <c r="B198" s="7"/>
      <c r="C198" s="7"/>
      <c r="D198" s="7"/>
      <c r="E198" s="7"/>
      <c r="F198" s="7"/>
      <c r="G198" s="7"/>
      <c r="H198" s="7"/>
      <c r="K198" s="7"/>
      <c r="L198" s="7"/>
      <c r="M198" s="105"/>
      <c r="N198" s="105"/>
      <c r="O198" s="105"/>
      <c r="P198" s="105"/>
    </row>
    <row r="199" spans="1:16" ht="12.75" x14ac:dyDescent="0.2">
      <c r="A199" s="7"/>
      <c r="B199" s="7"/>
      <c r="C199" s="7"/>
      <c r="D199" s="7"/>
      <c r="E199" s="7"/>
      <c r="F199" s="7"/>
      <c r="G199" s="7"/>
      <c r="H199" s="7"/>
      <c r="K199" s="7"/>
      <c r="L199" s="7"/>
      <c r="M199" s="105"/>
      <c r="N199" s="105"/>
      <c r="O199" s="105"/>
      <c r="P199" s="105"/>
    </row>
    <row r="200" spans="1:16" ht="12.75" x14ac:dyDescent="0.2">
      <c r="A200" s="7"/>
      <c r="B200" s="7"/>
      <c r="C200" s="7"/>
      <c r="D200" s="7"/>
      <c r="E200" s="7"/>
      <c r="F200" s="7"/>
      <c r="G200" s="7"/>
      <c r="H200" s="7"/>
      <c r="K200" s="7"/>
      <c r="L200" s="7"/>
      <c r="M200" s="105"/>
      <c r="N200" s="105"/>
      <c r="O200" s="105"/>
      <c r="P200" s="105"/>
    </row>
    <row r="201" spans="1:16" ht="12.75" x14ac:dyDescent="0.2">
      <c r="A201" s="7"/>
      <c r="B201" s="7"/>
      <c r="C201" s="7"/>
      <c r="D201" s="7"/>
      <c r="E201" s="7"/>
      <c r="F201" s="7"/>
      <c r="G201" s="7"/>
      <c r="H201" s="7"/>
      <c r="K201" s="7"/>
      <c r="L201" s="7"/>
      <c r="M201" s="105"/>
      <c r="N201" s="105"/>
      <c r="O201" s="105"/>
      <c r="P201" s="105"/>
    </row>
    <row r="202" spans="1:16" ht="12.75" x14ac:dyDescent="0.2">
      <c r="A202" s="7"/>
      <c r="B202" s="7"/>
      <c r="C202" s="7"/>
      <c r="D202" s="7"/>
      <c r="E202" s="7"/>
      <c r="F202" s="7"/>
      <c r="G202" s="7"/>
      <c r="H202" s="7"/>
      <c r="K202" s="7"/>
      <c r="L202" s="7"/>
      <c r="M202" s="105"/>
      <c r="N202" s="105"/>
      <c r="O202" s="105"/>
      <c r="P202" s="105"/>
    </row>
    <row r="203" spans="1:16" ht="12.75" x14ac:dyDescent="0.2">
      <c r="A203" s="7"/>
      <c r="B203" s="7"/>
      <c r="C203" s="7"/>
      <c r="D203" s="7"/>
      <c r="E203" s="7"/>
      <c r="F203" s="7"/>
      <c r="G203" s="7"/>
      <c r="H203" s="7"/>
      <c r="K203" s="7"/>
      <c r="L203" s="7"/>
      <c r="M203" s="105"/>
      <c r="N203" s="105"/>
      <c r="O203" s="105"/>
      <c r="P203" s="105"/>
    </row>
    <row r="204" spans="1:16" ht="12.75" x14ac:dyDescent="0.2">
      <c r="A204" s="7"/>
      <c r="B204" s="7"/>
      <c r="C204" s="7"/>
      <c r="D204" s="7"/>
      <c r="E204" s="7"/>
      <c r="F204" s="7"/>
      <c r="G204" s="7"/>
      <c r="H204" s="7"/>
      <c r="K204" s="7"/>
      <c r="L204" s="7"/>
      <c r="M204" s="105"/>
      <c r="N204" s="105"/>
      <c r="O204" s="105"/>
      <c r="P204" s="105"/>
    </row>
    <row r="205" spans="1:16" ht="12.75" x14ac:dyDescent="0.2">
      <c r="A205" s="7"/>
      <c r="B205" s="7"/>
      <c r="C205" s="7"/>
      <c r="D205" s="7"/>
      <c r="E205" s="7"/>
      <c r="F205" s="7"/>
      <c r="G205" s="7"/>
      <c r="H205" s="7"/>
      <c r="K205" s="7"/>
      <c r="L205" s="7"/>
      <c r="M205" s="105"/>
      <c r="N205" s="105"/>
      <c r="O205" s="105"/>
      <c r="P205" s="105"/>
    </row>
    <row r="206" spans="1:16" ht="12.75" x14ac:dyDescent="0.2">
      <c r="A206" s="7"/>
      <c r="B206" s="7"/>
      <c r="C206" s="7"/>
      <c r="D206" s="7"/>
      <c r="E206" s="7"/>
      <c r="F206" s="7"/>
      <c r="G206" s="7"/>
      <c r="H206" s="7"/>
      <c r="K206" s="7"/>
      <c r="L206" s="7"/>
      <c r="M206" s="105"/>
      <c r="N206" s="105"/>
      <c r="O206" s="105"/>
      <c r="P206" s="105"/>
    </row>
    <row r="207" spans="1:16" ht="12.75" x14ac:dyDescent="0.2">
      <c r="A207" s="7"/>
      <c r="B207" s="7"/>
      <c r="C207" s="7"/>
      <c r="D207" s="7"/>
      <c r="E207" s="7"/>
      <c r="F207" s="7"/>
      <c r="G207" s="7"/>
      <c r="H207" s="7"/>
      <c r="K207" s="7"/>
      <c r="L207" s="7"/>
      <c r="M207" s="105"/>
      <c r="N207" s="105"/>
      <c r="O207" s="105"/>
      <c r="P207" s="105"/>
    </row>
    <row r="208" spans="1:16" ht="12.75" x14ac:dyDescent="0.2">
      <c r="A208" s="7"/>
      <c r="B208" s="7"/>
      <c r="C208" s="7"/>
      <c r="D208" s="7"/>
      <c r="E208" s="7"/>
      <c r="F208" s="7"/>
      <c r="G208" s="7"/>
      <c r="H208" s="7"/>
      <c r="K208" s="7"/>
      <c r="L208" s="7"/>
      <c r="M208" s="105"/>
      <c r="N208" s="105"/>
      <c r="O208" s="105"/>
      <c r="P208" s="105"/>
    </row>
    <row r="209" spans="1:16" ht="12.75" x14ac:dyDescent="0.2">
      <c r="A209" s="7"/>
      <c r="B209" s="7"/>
      <c r="C209" s="7"/>
      <c r="D209" s="7"/>
      <c r="E209" s="7"/>
      <c r="F209" s="7"/>
      <c r="G209" s="7"/>
      <c r="H209" s="7"/>
      <c r="K209" s="7"/>
      <c r="L209" s="7"/>
      <c r="M209" s="105"/>
      <c r="N209" s="105"/>
      <c r="O209" s="105"/>
      <c r="P209" s="105"/>
    </row>
    <row r="210" spans="1:16" ht="12.75" x14ac:dyDescent="0.2">
      <c r="A210" s="7"/>
      <c r="B210" s="7"/>
      <c r="C210" s="7"/>
      <c r="D210" s="7"/>
      <c r="E210" s="7"/>
      <c r="F210" s="7"/>
      <c r="G210" s="7"/>
      <c r="H210" s="7"/>
      <c r="K210" s="7"/>
      <c r="L210" s="7"/>
      <c r="M210" s="105"/>
      <c r="N210" s="105"/>
      <c r="O210" s="105"/>
      <c r="P210" s="105"/>
    </row>
    <row r="211" spans="1:16" ht="12.75" x14ac:dyDescent="0.2">
      <c r="A211" s="7"/>
      <c r="B211" s="7"/>
      <c r="C211" s="7"/>
      <c r="D211" s="7"/>
      <c r="E211" s="7"/>
      <c r="F211" s="7"/>
      <c r="G211" s="7"/>
      <c r="H211" s="7"/>
      <c r="K211" s="7"/>
      <c r="L211" s="7"/>
      <c r="M211" s="105"/>
      <c r="N211" s="105"/>
      <c r="O211" s="105"/>
      <c r="P211" s="105"/>
    </row>
    <row r="212" spans="1:16" ht="12.75" x14ac:dyDescent="0.2">
      <c r="A212" s="7"/>
      <c r="B212" s="7"/>
      <c r="C212" s="7"/>
      <c r="D212" s="7"/>
      <c r="E212" s="7"/>
      <c r="F212" s="7"/>
      <c r="G212" s="7"/>
      <c r="H212" s="7"/>
      <c r="K212" s="7"/>
      <c r="L212" s="7"/>
      <c r="M212" s="105"/>
      <c r="N212" s="105"/>
      <c r="O212" s="105"/>
      <c r="P212" s="105"/>
    </row>
    <row r="213" spans="1:16" ht="12.75" x14ac:dyDescent="0.2">
      <c r="A213" s="7"/>
      <c r="B213" s="7"/>
      <c r="C213" s="7"/>
      <c r="D213" s="7"/>
      <c r="E213" s="7"/>
      <c r="F213" s="7"/>
      <c r="G213" s="7"/>
      <c r="H213" s="7"/>
      <c r="K213" s="7"/>
      <c r="L213" s="7"/>
      <c r="M213" s="105"/>
      <c r="N213" s="105"/>
      <c r="O213" s="105"/>
      <c r="P213" s="105"/>
    </row>
    <row r="214" spans="1:16" ht="12.75" x14ac:dyDescent="0.2">
      <c r="A214" s="7"/>
      <c r="B214" s="7"/>
      <c r="C214" s="7"/>
      <c r="D214" s="7"/>
      <c r="E214" s="7"/>
      <c r="F214" s="7"/>
      <c r="G214" s="7"/>
      <c r="H214" s="7"/>
      <c r="K214" s="7"/>
      <c r="L214" s="7"/>
      <c r="M214" s="105"/>
      <c r="N214" s="105"/>
      <c r="O214" s="105"/>
      <c r="P214" s="105"/>
    </row>
    <row r="215" spans="1:16" ht="12.75" x14ac:dyDescent="0.2">
      <c r="A215" s="7"/>
      <c r="B215" s="7"/>
      <c r="C215" s="7"/>
      <c r="D215" s="7"/>
      <c r="E215" s="7"/>
      <c r="F215" s="7"/>
      <c r="G215" s="7"/>
      <c r="H215" s="7"/>
      <c r="K215" s="7"/>
      <c r="L215" s="7"/>
      <c r="M215" s="105"/>
      <c r="N215" s="105"/>
      <c r="O215" s="105"/>
      <c r="P215" s="105"/>
    </row>
    <row r="216" spans="1:16" ht="12.75" x14ac:dyDescent="0.2">
      <c r="A216" s="7"/>
      <c r="B216" s="7"/>
      <c r="C216" s="7"/>
      <c r="D216" s="7"/>
      <c r="E216" s="7"/>
      <c r="F216" s="7"/>
      <c r="G216" s="7"/>
      <c r="H216" s="7"/>
      <c r="K216" s="7"/>
      <c r="L216" s="7"/>
      <c r="M216" s="105"/>
      <c r="N216" s="105"/>
      <c r="O216" s="105"/>
      <c r="P216" s="105"/>
    </row>
    <row r="217" spans="1:16" ht="12.75" x14ac:dyDescent="0.2">
      <c r="A217" s="7"/>
      <c r="B217" s="7"/>
      <c r="C217" s="7"/>
      <c r="D217" s="7"/>
      <c r="E217" s="7"/>
      <c r="F217" s="7"/>
      <c r="G217" s="7"/>
      <c r="H217" s="7"/>
      <c r="K217" s="7"/>
      <c r="L217" s="7"/>
      <c r="M217" s="105"/>
      <c r="N217" s="105"/>
      <c r="O217" s="105"/>
      <c r="P217" s="105"/>
    </row>
    <row r="218" spans="1:16" ht="12.75" x14ac:dyDescent="0.2">
      <c r="A218" s="7"/>
      <c r="B218" s="7"/>
      <c r="C218" s="7"/>
      <c r="D218" s="7"/>
      <c r="E218" s="7"/>
      <c r="F218" s="7"/>
      <c r="G218" s="7"/>
      <c r="H218" s="7"/>
      <c r="K218" s="7"/>
      <c r="L218" s="7"/>
      <c r="M218" s="105"/>
      <c r="N218" s="105"/>
      <c r="O218" s="105"/>
      <c r="P218" s="105"/>
    </row>
    <row r="219" spans="1:16" ht="12.75" x14ac:dyDescent="0.2">
      <c r="A219" s="7"/>
      <c r="B219" s="7"/>
      <c r="C219" s="7"/>
      <c r="D219" s="7"/>
      <c r="E219" s="7"/>
      <c r="F219" s="7"/>
      <c r="G219" s="7"/>
      <c r="H219" s="7"/>
      <c r="K219" s="7"/>
      <c r="L219" s="7"/>
      <c r="M219" s="105"/>
      <c r="N219" s="105"/>
      <c r="O219" s="105"/>
      <c r="P219" s="105"/>
    </row>
    <row r="220" spans="1:16" ht="12.75" x14ac:dyDescent="0.2">
      <c r="A220" s="7"/>
      <c r="B220" s="7"/>
      <c r="C220" s="7"/>
      <c r="D220" s="7"/>
      <c r="E220" s="7"/>
      <c r="F220" s="7"/>
      <c r="G220" s="7"/>
      <c r="H220" s="7"/>
      <c r="K220" s="7"/>
      <c r="L220" s="7"/>
      <c r="M220" s="105"/>
      <c r="N220" s="105"/>
      <c r="O220" s="105"/>
      <c r="P220" s="105"/>
    </row>
    <row r="221" spans="1:16" ht="12.75" x14ac:dyDescent="0.2">
      <c r="A221" s="7"/>
      <c r="B221" s="7"/>
      <c r="C221" s="7"/>
      <c r="D221" s="7"/>
      <c r="E221" s="7"/>
      <c r="F221" s="7"/>
      <c r="G221" s="7"/>
      <c r="H221" s="7"/>
      <c r="K221" s="7"/>
      <c r="L221" s="7"/>
      <c r="M221" s="105"/>
      <c r="N221" s="105"/>
      <c r="O221" s="105"/>
      <c r="P221" s="105"/>
    </row>
    <row r="222" spans="1:16" ht="12.75" x14ac:dyDescent="0.2">
      <c r="A222" s="7"/>
      <c r="B222" s="7"/>
      <c r="C222" s="7"/>
      <c r="D222" s="7"/>
      <c r="E222" s="7"/>
      <c r="F222" s="7"/>
      <c r="G222" s="7"/>
      <c r="H222" s="7"/>
      <c r="K222" s="7"/>
      <c r="L222" s="7"/>
      <c r="M222" s="105"/>
      <c r="N222" s="105"/>
      <c r="O222" s="105"/>
      <c r="P222" s="105"/>
    </row>
    <row r="223" spans="1:16" ht="12.75" x14ac:dyDescent="0.2">
      <c r="A223" s="7"/>
      <c r="B223" s="7"/>
      <c r="C223" s="7"/>
      <c r="D223" s="7"/>
      <c r="E223" s="7"/>
      <c r="F223" s="7"/>
      <c r="G223" s="7"/>
      <c r="H223" s="7"/>
      <c r="K223" s="7"/>
      <c r="L223" s="7"/>
      <c r="M223" s="105"/>
      <c r="N223" s="105"/>
      <c r="O223" s="105"/>
      <c r="P223" s="105"/>
    </row>
    <row r="224" spans="1:16" ht="12.75" x14ac:dyDescent="0.2">
      <c r="A224" s="7"/>
      <c r="B224" s="7"/>
      <c r="C224" s="7"/>
      <c r="D224" s="7"/>
      <c r="E224" s="7"/>
      <c r="F224" s="7"/>
      <c r="G224" s="7"/>
      <c r="H224" s="7"/>
      <c r="K224" s="7"/>
      <c r="L224" s="7"/>
      <c r="M224" s="105"/>
      <c r="N224" s="105"/>
      <c r="O224" s="105"/>
      <c r="P224" s="105"/>
    </row>
    <row r="225" spans="1:16" ht="12.75" x14ac:dyDescent="0.2">
      <c r="A225" s="7"/>
      <c r="B225" s="7"/>
      <c r="C225" s="7"/>
      <c r="D225" s="7"/>
      <c r="E225" s="7"/>
      <c r="F225" s="7"/>
      <c r="G225" s="7"/>
      <c r="H225" s="7"/>
      <c r="K225" s="7"/>
      <c r="L225" s="7"/>
      <c r="M225" s="105"/>
      <c r="N225" s="105"/>
      <c r="O225" s="105"/>
      <c r="P225" s="105"/>
    </row>
    <row r="226" spans="1:16" ht="12.75" x14ac:dyDescent="0.2">
      <c r="A226" s="7"/>
      <c r="B226" s="7"/>
      <c r="C226" s="7"/>
      <c r="D226" s="7"/>
      <c r="E226" s="7"/>
      <c r="F226" s="7"/>
      <c r="G226" s="7"/>
      <c r="H226" s="7"/>
      <c r="K226" s="7"/>
      <c r="L226" s="7"/>
      <c r="M226" s="105"/>
      <c r="N226" s="105"/>
      <c r="O226" s="105"/>
      <c r="P226" s="105"/>
    </row>
    <row r="227" spans="1:16" ht="12.75" x14ac:dyDescent="0.2">
      <c r="A227" s="7"/>
      <c r="B227" s="7"/>
      <c r="C227" s="7"/>
      <c r="D227" s="7"/>
      <c r="E227" s="7"/>
      <c r="F227" s="7"/>
      <c r="G227" s="7"/>
      <c r="H227" s="7"/>
      <c r="K227" s="7"/>
      <c r="L227" s="7"/>
      <c r="M227" s="105"/>
      <c r="N227" s="105"/>
      <c r="O227" s="105"/>
      <c r="P227" s="105"/>
    </row>
    <row r="228" spans="1:16" ht="12.75" x14ac:dyDescent="0.2">
      <c r="A228" s="7"/>
      <c r="B228" s="7"/>
      <c r="C228" s="7"/>
      <c r="D228" s="7"/>
      <c r="E228" s="7"/>
      <c r="F228" s="7"/>
      <c r="G228" s="7"/>
      <c r="H228" s="7"/>
      <c r="K228" s="7"/>
      <c r="L228" s="7"/>
      <c r="M228" s="105"/>
      <c r="N228" s="105"/>
      <c r="O228" s="105"/>
      <c r="P228" s="105"/>
    </row>
    <row r="229" spans="1:16" ht="12.75" x14ac:dyDescent="0.2">
      <c r="A229" s="7"/>
      <c r="B229" s="7"/>
      <c r="C229" s="7"/>
      <c r="D229" s="7"/>
      <c r="E229" s="7"/>
      <c r="F229" s="7"/>
      <c r="G229" s="7"/>
      <c r="H229" s="7"/>
      <c r="K229" s="7"/>
      <c r="L229" s="7"/>
      <c r="M229" s="105"/>
      <c r="N229" s="105"/>
      <c r="O229" s="105"/>
      <c r="P229" s="105"/>
    </row>
    <row r="230" spans="1:16" ht="12.75" x14ac:dyDescent="0.2">
      <c r="A230" s="7"/>
      <c r="B230" s="7"/>
      <c r="C230" s="7"/>
      <c r="D230" s="7"/>
      <c r="E230" s="7"/>
      <c r="F230" s="7"/>
      <c r="G230" s="7"/>
      <c r="H230" s="7"/>
      <c r="K230" s="7"/>
      <c r="L230" s="7"/>
      <c r="M230" s="105"/>
      <c r="N230" s="105"/>
      <c r="O230" s="105"/>
      <c r="P230" s="105"/>
    </row>
    <row r="231" spans="1:16" ht="12.75" x14ac:dyDescent="0.2">
      <c r="A231" s="7"/>
      <c r="B231" s="7"/>
      <c r="C231" s="7"/>
      <c r="D231" s="7"/>
      <c r="E231" s="7"/>
      <c r="F231" s="7"/>
      <c r="G231" s="7"/>
      <c r="H231" s="7"/>
      <c r="K231" s="7"/>
      <c r="L231" s="7"/>
      <c r="M231" s="105"/>
      <c r="N231" s="105"/>
      <c r="O231" s="105"/>
      <c r="P231" s="105"/>
    </row>
    <row r="232" spans="1:16" ht="12.75" x14ac:dyDescent="0.2">
      <c r="A232" s="7"/>
      <c r="B232" s="7"/>
      <c r="C232" s="7"/>
      <c r="D232" s="7"/>
      <c r="E232" s="7"/>
      <c r="F232" s="7"/>
      <c r="G232" s="7"/>
      <c r="H232" s="7"/>
      <c r="K232" s="7"/>
      <c r="L232" s="7"/>
      <c r="M232" s="105"/>
      <c r="N232" s="105"/>
      <c r="O232" s="105"/>
      <c r="P232" s="105"/>
    </row>
    <row r="233" spans="1:16" ht="12.75" x14ac:dyDescent="0.2">
      <c r="A233" s="7"/>
      <c r="B233" s="7"/>
      <c r="C233" s="7"/>
      <c r="D233" s="7"/>
      <c r="E233" s="7"/>
      <c r="F233" s="7"/>
      <c r="G233" s="7"/>
      <c r="H233" s="7"/>
      <c r="K233" s="7"/>
      <c r="L233" s="7"/>
      <c r="M233" s="105"/>
      <c r="N233" s="105"/>
      <c r="O233" s="105"/>
      <c r="P233" s="105"/>
    </row>
    <row r="234" spans="1:16" ht="12.75" x14ac:dyDescent="0.2">
      <c r="A234" s="7"/>
      <c r="B234" s="7"/>
      <c r="C234" s="7"/>
      <c r="D234" s="7"/>
      <c r="E234" s="7"/>
      <c r="F234" s="7"/>
      <c r="G234" s="7"/>
      <c r="H234" s="7"/>
      <c r="K234" s="7"/>
      <c r="L234" s="7"/>
      <c r="M234" s="105"/>
      <c r="N234" s="105"/>
      <c r="O234" s="105"/>
      <c r="P234" s="105"/>
    </row>
    <row r="235" spans="1:16" ht="12.75" x14ac:dyDescent="0.2">
      <c r="A235" s="7"/>
      <c r="B235" s="7"/>
      <c r="C235" s="7"/>
      <c r="D235" s="7"/>
      <c r="E235" s="7"/>
      <c r="F235" s="7"/>
      <c r="G235" s="7"/>
      <c r="H235" s="7"/>
      <c r="K235" s="7"/>
      <c r="L235" s="7"/>
      <c r="M235" s="105"/>
      <c r="N235" s="105"/>
      <c r="O235" s="105"/>
      <c r="P235" s="105"/>
    </row>
    <row r="236" spans="1:16" ht="12.75" x14ac:dyDescent="0.2">
      <c r="A236" s="7"/>
      <c r="B236" s="7"/>
      <c r="C236" s="7"/>
      <c r="D236" s="7"/>
      <c r="E236" s="7"/>
      <c r="F236" s="7"/>
      <c r="G236" s="7"/>
      <c r="H236" s="7"/>
      <c r="K236" s="7"/>
      <c r="L236" s="7"/>
      <c r="M236" s="105"/>
      <c r="N236" s="105"/>
      <c r="O236" s="105"/>
      <c r="P236" s="105"/>
    </row>
    <row r="237" spans="1:16" ht="12.75" x14ac:dyDescent="0.2">
      <c r="A237" s="7"/>
      <c r="B237" s="7"/>
      <c r="C237" s="7"/>
      <c r="D237" s="7"/>
      <c r="E237" s="7"/>
      <c r="F237" s="7"/>
      <c r="G237" s="7"/>
      <c r="H237" s="7"/>
      <c r="K237" s="7"/>
      <c r="L237" s="7"/>
      <c r="M237" s="105"/>
      <c r="N237" s="105"/>
      <c r="O237" s="105"/>
      <c r="P237" s="105"/>
    </row>
    <row r="238" spans="1:16" ht="12.75" x14ac:dyDescent="0.2">
      <c r="A238" s="7"/>
      <c r="B238" s="7"/>
      <c r="C238" s="7"/>
      <c r="D238" s="7"/>
      <c r="E238" s="7"/>
      <c r="F238" s="7"/>
      <c r="G238" s="7"/>
      <c r="H238" s="7"/>
      <c r="K238" s="7"/>
      <c r="L238" s="7"/>
      <c r="M238" s="105"/>
      <c r="N238" s="105"/>
      <c r="O238" s="105"/>
      <c r="P238" s="105"/>
    </row>
    <row r="239" spans="1:16" ht="12.75" x14ac:dyDescent="0.2">
      <c r="A239" s="7"/>
      <c r="B239" s="7"/>
      <c r="C239" s="7"/>
      <c r="D239" s="7"/>
      <c r="E239" s="7"/>
      <c r="F239" s="7"/>
      <c r="G239" s="7"/>
      <c r="H239" s="7"/>
      <c r="K239" s="7"/>
      <c r="L239" s="7"/>
      <c r="M239" s="105"/>
      <c r="N239" s="105"/>
      <c r="O239" s="105"/>
      <c r="P239" s="105"/>
    </row>
    <row r="240" spans="1:16" ht="12.75" x14ac:dyDescent="0.2">
      <c r="A240" s="7"/>
      <c r="B240" s="7"/>
      <c r="C240" s="7"/>
      <c r="D240" s="7"/>
      <c r="E240" s="7"/>
      <c r="F240" s="7"/>
      <c r="G240" s="7"/>
      <c r="H240" s="7"/>
      <c r="K240" s="7"/>
      <c r="L240" s="7"/>
      <c r="M240" s="105"/>
      <c r="N240" s="105"/>
      <c r="O240" s="105"/>
      <c r="P240" s="105"/>
    </row>
    <row r="241" spans="1:16" ht="12.75" x14ac:dyDescent="0.2">
      <c r="A241" s="7"/>
      <c r="B241" s="7"/>
      <c r="C241" s="7"/>
      <c r="D241" s="7"/>
      <c r="E241" s="7"/>
      <c r="F241" s="7"/>
      <c r="G241" s="7"/>
      <c r="H241" s="7"/>
      <c r="K241" s="7"/>
      <c r="L241" s="7"/>
      <c r="M241" s="105"/>
      <c r="N241" s="105"/>
      <c r="O241" s="105"/>
      <c r="P241" s="105"/>
    </row>
    <row r="242" spans="1:16" ht="12.75" x14ac:dyDescent="0.2">
      <c r="A242" s="7"/>
      <c r="B242" s="7"/>
      <c r="C242" s="7"/>
      <c r="D242" s="7"/>
      <c r="E242" s="7"/>
      <c r="F242" s="7"/>
      <c r="G242" s="7"/>
      <c r="H242" s="7"/>
      <c r="K242" s="7"/>
      <c r="L242" s="7"/>
      <c r="M242" s="105"/>
      <c r="N242" s="105"/>
      <c r="O242" s="105"/>
      <c r="P242" s="105"/>
    </row>
    <row r="243" spans="1:16" ht="12.75" x14ac:dyDescent="0.2">
      <c r="A243" s="7"/>
      <c r="B243" s="7"/>
      <c r="C243" s="7"/>
      <c r="D243" s="7"/>
      <c r="E243" s="7"/>
      <c r="F243" s="7"/>
      <c r="G243" s="7"/>
      <c r="H243" s="7"/>
      <c r="K243" s="7"/>
      <c r="L243" s="7"/>
      <c r="M243" s="105"/>
      <c r="N243" s="105"/>
      <c r="O243" s="105"/>
      <c r="P243" s="105"/>
    </row>
    <row r="244" spans="1:16" ht="12.75" x14ac:dyDescent="0.2">
      <c r="A244" s="7"/>
      <c r="B244" s="7"/>
      <c r="C244" s="7"/>
      <c r="D244" s="7"/>
      <c r="E244" s="7"/>
      <c r="F244" s="7"/>
      <c r="G244" s="7"/>
      <c r="H244" s="7"/>
      <c r="K244" s="7"/>
      <c r="L244" s="7"/>
      <c r="M244" s="105"/>
      <c r="N244" s="105"/>
      <c r="O244" s="105"/>
      <c r="P244" s="105"/>
    </row>
    <row r="245" spans="1:16" ht="12.75" x14ac:dyDescent="0.2">
      <c r="A245" s="7"/>
      <c r="B245" s="7"/>
      <c r="C245" s="7"/>
      <c r="D245" s="7"/>
      <c r="E245" s="7"/>
      <c r="F245" s="7"/>
      <c r="G245" s="7"/>
      <c r="H245" s="7"/>
      <c r="K245" s="7"/>
      <c r="L245" s="7"/>
      <c r="M245" s="105"/>
      <c r="N245" s="105"/>
      <c r="O245" s="105"/>
      <c r="P245" s="105"/>
    </row>
    <row r="246" spans="1:16" ht="12.75" x14ac:dyDescent="0.2">
      <c r="A246" s="7"/>
      <c r="B246" s="7"/>
      <c r="C246" s="7"/>
      <c r="D246" s="7"/>
      <c r="E246" s="7"/>
      <c r="F246" s="7"/>
      <c r="G246" s="7"/>
      <c r="H246" s="7"/>
      <c r="K246" s="7"/>
      <c r="L246" s="7"/>
      <c r="M246" s="105"/>
      <c r="N246" s="105"/>
      <c r="O246" s="105"/>
      <c r="P246" s="105"/>
    </row>
    <row r="247" spans="1:16" ht="12.75" x14ac:dyDescent="0.2">
      <c r="A247" s="7"/>
      <c r="B247" s="7"/>
      <c r="C247" s="7"/>
      <c r="D247" s="7"/>
      <c r="E247" s="7"/>
      <c r="F247" s="7"/>
      <c r="G247" s="7"/>
      <c r="H247" s="7"/>
      <c r="K247" s="7"/>
      <c r="L247" s="7"/>
      <c r="M247" s="105"/>
      <c r="N247" s="105"/>
      <c r="O247" s="105"/>
      <c r="P247" s="105"/>
    </row>
    <row r="248" spans="1:16" ht="12.75" x14ac:dyDescent="0.2">
      <c r="A248" s="7"/>
      <c r="B248" s="7"/>
      <c r="C248" s="7"/>
      <c r="D248" s="7"/>
      <c r="E248" s="7"/>
      <c r="F248" s="7"/>
      <c r="G248" s="7"/>
      <c r="H248" s="7"/>
      <c r="K248" s="7"/>
      <c r="L248" s="7"/>
      <c r="M248" s="105"/>
      <c r="N248" s="105"/>
      <c r="O248" s="105"/>
      <c r="P248" s="105"/>
    </row>
    <row r="249" spans="1:16" ht="12.75" x14ac:dyDescent="0.2">
      <c r="A249" s="7"/>
      <c r="B249" s="7"/>
      <c r="C249" s="7"/>
      <c r="D249" s="7"/>
      <c r="E249" s="7"/>
      <c r="F249" s="7"/>
      <c r="G249" s="7"/>
      <c r="H249" s="7"/>
      <c r="K249" s="7"/>
      <c r="L249" s="7"/>
      <c r="M249" s="105"/>
      <c r="N249" s="105"/>
      <c r="O249" s="105"/>
      <c r="P249" s="105"/>
    </row>
    <row r="250" spans="1:16" ht="12.75" x14ac:dyDescent="0.2">
      <c r="A250" s="7"/>
      <c r="B250" s="7"/>
      <c r="C250" s="7"/>
      <c r="D250" s="7"/>
      <c r="E250" s="7"/>
      <c r="F250" s="7"/>
      <c r="G250" s="7"/>
      <c r="H250" s="7"/>
      <c r="K250" s="7"/>
      <c r="L250" s="7"/>
      <c r="M250" s="105"/>
      <c r="N250" s="105"/>
      <c r="O250" s="105"/>
      <c r="P250" s="105"/>
    </row>
    <row r="251" spans="1:16" ht="12.75" x14ac:dyDescent="0.2">
      <c r="A251" s="7"/>
      <c r="B251" s="7"/>
      <c r="C251" s="7"/>
      <c r="D251" s="7"/>
      <c r="E251" s="7"/>
      <c r="F251" s="7"/>
      <c r="G251" s="7"/>
      <c r="H251" s="7"/>
      <c r="K251" s="7"/>
      <c r="L251" s="7"/>
      <c r="M251" s="105"/>
      <c r="N251" s="105"/>
      <c r="O251" s="105"/>
      <c r="P251" s="105"/>
    </row>
    <row r="252" spans="1:16" ht="12.75" x14ac:dyDescent="0.2">
      <c r="A252" s="7"/>
      <c r="B252" s="7"/>
      <c r="C252" s="7"/>
      <c r="D252" s="7"/>
      <c r="E252" s="7"/>
      <c r="F252" s="7"/>
      <c r="G252" s="7"/>
      <c r="H252" s="7"/>
      <c r="K252" s="7"/>
      <c r="L252" s="7"/>
      <c r="M252" s="105"/>
      <c r="N252" s="105"/>
      <c r="O252" s="105"/>
      <c r="P252" s="105"/>
    </row>
    <row r="253" spans="1:16" ht="12.75" x14ac:dyDescent="0.2">
      <c r="A253" s="7"/>
      <c r="B253" s="7"/>
      <c r="C253" s="7"/>
      <c r="D253" s="7"/>
      <c r="E253" s="7"/>
      <c r="F253" s="7"/>
      <c r="G253" s="7"/>
      <c r="H253" s="7"/>
      <c r="K253" s="7"/>
      <c r="L253" s="7"/>
      <c r="M253" s="105"/>
      <c r="N253" s="105"/>
      <c r="O253" s="105"/>
      <c r="P253" s="105"/>
    </row>
    <row r="254" spans="1:16" ht="12.75" x14ac:dyDescent="0.2">
      <c r="A254" s="7"/>
      <c r="B254" s="7"/>
      <c r="C254" s="7"/>
      <c r="D254" s="7"/>
      <c r="E254" s="7"/>
      <c r="F254" s="7"/>
      <c r="G254" s="7"/>
      <c r="H254" s="7"/>
      <c r="K254" s="7"/>
      <c r="L254" s="7"/>
      <c r="M254" s="105"/>
      <c r="N254" s="105"/>
      <c r="O254" s="105"/>
      <c r="P254" s="105"/>
    </row>
    <row r="255" spans="1:16" ht="12.75" x14ac:dyDescent="0.2">
      <c r="A255" s="7"/>
      <c r="B255" s="7"/>
      <c r="C255" s="7"/>
      <c r="D255" s="7"/>
      <c r="E255" s="7"/>
      <c r="F255" s="7"/>
      <c r="G255" s="7"/>
      <c r="H255" s="7"/>
      <c r="K255" s="7"/>
      <c r="L255" s="7"/>
      <c r="M255" s="105"/>
      <c r="N255" s="105"/>
      <c r="O255" s="105"/>
      <c r="P255" s="105"/>
    </row>
    <row r="256" spans="1:16" ht="12.75" x14ac:dyDescent="0.2">
      <c r="A256" s="7"/>
      <c r="B256" s="7"/>
      <c r="C256" s="7"/>
      <c r="D256" s="7"/>
      <c r="E256" s="7"/>
      <c r="F256" s="7"/>
      <c r="G256" s="7"/>
      <c r="H256" s="7"/>
      <c r="K256" s="7"/>
      <c r="L256" s="7"/>
      <c r="M256" s="105"/>
      <c r="N256" s="105"/>
      <c r="O256" s="105"/>
      <c r="P256" s="105"/>
    </row>
    <row r="257" spans="1:16" ht="12.75" x14ac:dyDescent="0.2">
      <c r="A257" s="7"/>
      <c r="B257" s="7"/>
      <c r="C257" s="7"/>
      <c r="D257" s="7"/>
      <c r="E257" s="7"/>
      <c r="F257" s="7"/>
      <c r="G257" s="7"/>
      <c r="H257" s="7"/>
      <c r="K257" s="7"/>
      <c r="L257" s="7"/>
      <c r="M257" s="105"/>
      <c r="N257" s="105"/>
      <c r="O257" s="105"/>
      <c r="P257" s="105"/>
    </row>
    <row r="258" spans="1:16" ht="12.75" x14ac:dyDescent="0.2">
      <c r="A258" s="7"/>
      <c r="B258" s="7"/>
      <c r="C258" s="7"/>
      <c r="D258" s="7"/>
      <c r="E258" s="7"/>
      <c r="F258" s="7"/>
      <c r="G258" s="7"/>
      <c r="H258" s="7"/>
      <c r="K258" s="7"/>
      <c r="L258" s="7"/>
      <c r="M258" s="105"/>
      <c r="N258" s="105"/>
      <c r="O258" s="105"/>
      <c r="P258" s="105"/>
    </row>
    <row r="259" spans="1:16" ht="12.75" x14ac:dyDescent="0.2">
      <c r="A259" s="7"/>
      <c r="B259" s="7"/>
      <c r="C259" s="7"/>
      <c r="D259" s="7"/>
      <c r="E259" s="7"/>
      <c r="F259" s="7"/>
      <c r="G259" s="7"/>
      <c r="H259" s="7"/>
      <c r="K259" s="7"/>
      <c r="L259" s="7"/>
      <c r="M259" s="105"/>
      <c r="N259" s="105"/>
      <c r="O259" s="105"/>
      <c r="P259" s="105"/>
    </row>
    <row r="260" spans="1:16" ht="12.75" x14ac:dyDescent="0.2">
      <c r="A260" s="7"/>
      <c r="B260" s="7"/>
      <c r="C260" s="7"/>
      <c r="D260" s="7"/>
      <c r="E260" s="7"/>
      <c r="F260" s="7"/>
      <c r="G260" s="7"/>
      <c r="H260" s="7"/>
      <c r="K260" s="7"/>
      <c r="L260" s="7"/>
      <c r="M260" s="105"/>
      <c r="N260" s="105"/>
      <c r="O260" s="105"/>
      <c r="P260" s="105"/>
    </row>
    <row r="261" spans="1:16" ht="12.75" x14ac:dyDescent="0.2">
      <c r="A261" s="7"/>
      <c r="B261" s="7"/>
      <c r="C261" s="7"/>
      <c r="D261" s="7"/>
      <c r="E261" s="7"/>
      <c r="F261" s="7"/>
      <c r="G261" s="7"/>
      <c r="H261" s="7"/>
      <c r="K261" s="7"/>
      <c r="L261" s="7"/>
      <c r="M261" s="105"/>
      <c r="N261" s="105"/>
      <c r="O261" s="105"/>
      <c r="P261" s="105"/>
    </row>
    <row r="262" spans="1:16" ht="12.75" x14ac:dyDescent="0.2">
      <c r="A262" s="7"/>
      <c r="B262" s="7"/>
      <c r="C262" s="7"/>
      <c r="D262" s="7"/>
      <c r="E262" s="7"/>
      <c r="F262" s="7"/>
      <c r="G262" s="7"/>
      <c r="H262" s="7"/>
      <c r="K262" s="7"/>
      <c r="L262" s="7"/>
      <c r="M262" s="105"/>
      <c r="N262" s="105"/>
      <c r="O262" s="105"/>
      <c r="P262" s="105"/>
    </row>
    <row r="263" spans="1:16" ht="12.75" x14ac:dyDescent="0.2">
      <c r="A263" s="7"/>
      <c r="B263" s="7"/>
      <c r="C263" s="7"/>
      <c r="D263" s="7"/>
      <c r="E263" s="7"/>
      <c r="F263" s="7"/>
      <c r="G263" s="7"/>
      <c r="H263" s="7"/>
      <c r="K263" s="7"/>
      <c r="L263" s="7"/>
      <c r="M263" s="105"/>
      <c r="N263" s="105"/>
      <c r="O263" s="105"/>
      <c r="P263" s="105"/>
    </row>
    <row r="264" spans="1:16" ht="12.75" x14ac:dyDescent="0.2">
      <c r="A264" s="7"/>
      <c r="B264" s="7"/>
      <c r="C264" s="7"/>
      <c r="D264" s="7"/>
      <c r="E264" s="7"/>
      <c r="F264" s="7"/>
      <c r="G264" s="7"/>
      <c r="H264" s="7"/>
      <c r="K264" s="7"/>
      <c r="L264" s="7"/>
      <c r="M264" s="105"/>
      <c r="N264" s="105"/>
      <c r="O264" s="105"/>
      <c r="P264" s="105"/>
    </row>
    <row r="265" spans="1:16" ht="12.75" x14ac:dyDescent="0.2">
      <c r="A265" s="7"/>
      <c r="B265" s="7"/>
      <c r="C265" s="7"/>
      <c r="D265" s="7"/>
      <c r="E265" s="7"/>
      <c r="F265" s="7"/>
      <c r="G265" s="7"/>
      <c r="H265" s="7"/>
      <c r="K265" s="7"/>
      <c r="L265" s="7"/>
      <c r="M265" s="105"/>
      <c r="N265" s="105"/>
      <c r="O265" s="105"/>
      <c r="P265" s="105"/>
    </row>
    <row r="266" spans="1:16" ht="12.75" x14ac:dyDescent="0.2">
      <c r="A266" s="7"/>
      <c r="B266" s="7"/>
      <c r="C266" s="7"/>
      <c r="D266" s="7"/>
      <c r="E266" s="7"/>
      <c r="F266" s="7"/>
      <c r="G266" s="7"/>
      <c r="H266" s="7"/>
      <c r="K266" s="7"/>
      <c r="L266" s="7"/>
      <c r="M266" s="105"/>
      <c r="N266" s="105"/>
      <c r="O266" s="105"/>
      <c r="P266" s="105"/>
    </row>
    <row r="267" spans="1:16" ht="12.75" x14ac:dyDescent="0.2">
      <c r="A267" s="7"/>
      <c r="B267" s="7"/>
      <c r="C267" s="7"/>
      <c r="D267" s="7"/>
      <c r="E267" s="7"/>
      <c r="F267" s="7"/>
      <c r="G267" s="7"/>
      <c r="H267" s="7"/>
      <c r="K267" s="7"/>
      <c r="L267" s="7"/>
      <c r="M267" s="105"/>
      <c r="N267" s="105"/>
      <c r="O267" s="105"/>
      <c r="P267" s="105"/>
    </row>
    <row r="268" spans="1:16" ht="12.75" x14ac:dyDescent="0.2">
      <c r="A268" s="7"/>
      <c r="B268" s="7"/>
      <c r="C268" s="7"/>
      <c r="D268" s="7"/>
      <c r="E268" s="7"/>
      <c r="F268" s="7"/>
      <c r="G268" s="7"/>
      <c r="H268" s="7"/>
      <c r="K268" s="7"/>
      <c r="L268" s="7"/>
      <c r="M268" s="105"/>
      <c r="N268" s="105"/>
      <c r="O268" s="105"/>
      <c r="P268" s="105"/>
    </row>
    <row r="269" spans="1:16" ht="12.75" x14ac:dyDescent="0.2">
      <c r="A269" s="7"/>
      <c r="B269" s="7"/>
      <c r="C269" s="7"/>
      <c r="D269" s="7"/>
      <c r="E269" s="7"/>
      <c r="F269" s="7"/>
      <c r="G269" s="7"/>
      <c r="H269" s="7"/>
      <c r="K269" s="7"/>
      <c r="L269" s="7"/>
      <c r="M269" s="105"/>
      <c r="N269" s="105"/>
      <c r="O269" s="105"/>
      <c r="P269" s="105"/>
    </row>
    <row r="270" spans="1:16" ht="12.75" x14ac:dyDescent="0.2">
      <c r="A270" s="7"/>
      <c r="B270" s="7"/>
      <c r="C270" s="7"/>
      <c r="D270" s="7"/>
      <c r="E270" s="7"/>
      <c r="F270" s="7"/>
      <c r="G270" s="7"/>
      <c r="H270" s="7"/>
      <c r="K270" s="7"/>
      <c r="L270" s="7"/>
      <c r="M270" s="105"/>
      <c r="N270" s="105"/>
      <c r="O270" s="105"/>
      <c r="P270" s="105"/>
    </row>
    <row r="271" spans="1:16" ht="12.75" x14ac:dyDescent="0.2">
      <c r="A271" s="7"/>
      <c r="B271" s="7"/>
      <c r="C271" s="7"/>
      <c r="D271" s="7"/>
      <c r="E271" s="7"/>
      <c r="F271" s="7"/>
      <c r="G271" s="7"/>
      <c r="H271" s="7"/>
      <c r="K271" s="7"/>
      <c r="L271" s="7"/>
      <c r="M271" s="105"/>
      <c r="N271" s="105"/>
      <c r="O271" s="105"/>
      <c r="P271" s="105"/>
    </row>
    <row r="272" spans="1:16" ht="12.75" x14ac:dyDescent="0.2">
      <c r="A272" s="7"/>
      <c r="B272" s="7"/>
      <c r="C272" s="7"/>
      <c r="D272" s="7"/>
      <c r="E272" s="7"/>
      <c r="F272" s="7"/>
      <c r="G272" s="7"/>
      <c r="H272" s="7"/>
      <c r="K272" s="7"/>
      <c r="L272" s="7"/>
      <c r="M272" s="105"/>
      <c r="N272" s="105"/>
      <c r="O272" s="105"/>
      <c r="P272" s="105"/>
    </row>
    <row r="273" spans="1:16" ht="12.75" x14ac:dyDescent="0.2">
      <c r="A273" s="7"/>
      <c r="B273" s="7"/>
      <c r="C273" s="7"/>
      <c r="D273" s="7"/>
      <c r="E273" s="7"/>
      <c r="F273" s="7"/>
      <c r="G273" s="7"/>
      <c r="H273" s="7"/>
      <c r="K273" s="7"/>
      <c r="L273" s="7"/>
      <c r="M273" s="105"/>
      <c r="N273" s="105"/>
      <c r="O273" s="105"/>
      <c r="P273" s="105"/>
    </row>
    <row r="274" spans="1:16" ht="12.75" x14ac:dyDescent="0.2">
      <c r="A274" s="7"/>
      <c r="B274" s="7"/>
      <c r="C274" s="7"/>
      <c r="D274" s="7"/>
      <c r="E274" s="7"/>
      <c r="F274" s="7"/>
      <c r="G274" s="7"/>
      <c r="H274" s="7"/>
      <c r="K274" s="7"/>
      <c r="L274" s="7"/>
      <c r="M274" s="105"/>
      <c r="N274" s="105"/>
      <c r="O274" s="105"/>
      <c r="P274" s="105"/>
    </row>
    <row r="275" spans="1:16" ht="12.75" x14ac:dyDescent="0.2">
      <c r="A275" s="7"/>
      <c r="B275" s="7"/>
      <c r="C275" s="7"/>
      <c r="D275" s="7"/>
      <c r="E275" s="7"/>
      <c r="F275" s="7"/>
      <c r="G275" s="7"/>
      <c r="H275" s="7"/>
      <c r="K275" s="7"/>
      <c r="L275" s="7"/>
      <c r="M275" s="105"/>
      <c r="N275" s="105"/>
      <c r="O275" s="105"/>
      <c r="P275" s="105"/>
    </row>
    <row r="276" spans="1:16" ht="12.75" x14ac:dyDescent="0.2">
      <c r="A276" s="7"/>
      <c r="B276" s="7"/>
      <c r="C276" s="7"/>
      <c r="D276" s="7"/>
      <c r="E276" s="7"/>
      <c r="F276" s="7"/>
      <c r="G276" s="7"/>
      <c r="H276" s="7"/>
      <c r="K276" s="7"/>
      <c r="L276" s="7"/>
      <c r="M276" s="105"/>
      <c r="N276" s="105"/>
      <c r="O276" s="105"/>
      <c r="P276" s="105"/>
    </row>
    <row r="277" spans="1:16" ht="12.75" x14ac:dyDescent="0.2">
      <c r="A277" s="7"/>
      <c r="B277" s="7"/>
      <c r="C277" s="7"/>
      <c r="D277" s="7"/>
      <c r="E277" s="7"/>
      <c r="F277" s="7"/>
      <c r="G277" s="7"/>
      <c r="H277" s="7"/>
      <c r="K277" s="7"/>
      <c r="L277" s="7"/>
      <c r="M277" s="105"/>
      <c r="N277" s="105"/>
      <c r="O277" s="105"/>
      <c r="P277" s="105"/>
    </row>
    <row r="278" spans="1:16" ht="12.75" x14ac:dyDescent="0.2">
      <c r="A278" s="7"/>
      <c r="B278" s="7"/>
      <c r="C278" s="7"/>
      <c r="D278" s="7"/>
      <c r="E278" s="7"/>
      <c r="F278" s="7"/>
      <c r="G278" s="7"/>
      <c r="H278" s="7"/>
      <c r="K278" s="7"/>
      <c r="L278" s="7"/>
      <c r="M278" s="105"/>
      <c r="N278" s="105"/>
      <c r="O278" s="105"/>
      <c r="P278" s="105"/>
    </row>
    <row r="279" spans="1:16" ht="12.75" x14ac:dyDescent="0.2">
      <c r="A279" s="7"/>
      <c r="B279" s="7"/>
      <c r="C279" s="7"/>
      <c r="D279" s="7"/>
      <c r="E279" s="7"/>
      <c r="F279" s="7"/>
      <c r="G279" s="7"/>
      <c r="H279" s="7"/>
      <c r="K279" s="7"/>
      <c r="L279" s="7"/>
      <c r="M279" s="105"/>
      <c r="N279" s="105"/>
      <c r="O279" s="105"/>
      <c r="P279" s="105"/>
    </row>
    <row r="280" spans="1:16" ht="12.75" x14ac:dyDescent="0.2">
      <c r="A280" s="7"/>
      <c r="B280" s="7"/>
      <c r="C280" s="7"/>
      <c r="D280" s="7"/>
      <c r="E280" s="7"/>
      <c r="F280" s="7"/>
      <c r="G280" s="7"/>
      <c r="H280" s="7"/>
      <c r="K280" s="7"/>
      <c r="L280" s="7"/>
      <c r="M280" s="105"/>
      <c r="N280" s="105"/>
      <c r="O280" s="105"/>
      <c r="P280" s="105"/>
    </row>
    <row r="281" spans="1:16" ht="12.75" x14ac:dyDescent="0.2">
      <c r="A281" s="7"/>
      <c r="B281" s="7"/>
      <c r="C281" s="7"/>
      <c r="D281" s="7"/>
      <c r="E281" s="7"/>
      <c r="F281" s="7"/>
      <c r="G281" s="7"/>
      <c r="H281" s="7"/>
      <c r="K281" s="7"/>
      <c r="L281" s="7"/>
      <c r="M281" s="105"/>
      <c r="N281" s="105"/>
      <c r="O281" s="105"/>
      <c r="P281" s="105"/>
    </row>
    <row r="282" spans="1:16" ht="12.75" x14ac:dyDescent="0.2">
      <c r="A282" s="7"/>
      <c r="B282" s="7"/>
      <c r="C282" s="7"/>
      <c r="D282" s="7"/>
      <c r="E282" s="7"/>
      <c r="F282" s="7"/>
      <c r="G282" s="7"/>
      <c r="H282" s="7"/>
      <c r="K282" s="7"/>
      <c r="L282" s="7"/>
      <c r="M282" s="105"/>
      <c r="N282" s="105"/>
      <c r="O282" s="105"/>
      <c r="P282" s="105"/>
    </row>
    <row r="283" spans="1:16" ht="12.75" x14ac:dyDescent="0.2">
      <c r="A283" s="7"/>
      <c r="B283" s="7"/>
      <c r="C283" s="7"/>
      <c r="D283" s="7"/>
      <c r="E283" s="7"/>
      <c r="F283" s="7"/>
      <c r="G283" s="7"/>
      <c r="H283" s="7"/>
      <c r="K283" s="7"/>
      <c r="L283" s="7"/>
      <c r="M283" s="105"/>
      <c r="N283" s="105"/>
      <c r="O283" s="105"/>
      <c r="P283" s="105"/>
    </row>
    <row r="284" spans="1:16" ht="12.75" x14ac:dyDescent="0.2">
      <c r="A284" s="7"/>
      <c r="B284" s="7"/>
      <c r="C284" s="7"/>
      <c r="D284" s="7"/>
      <c r="E284" s="7"/>
      <c r="F284" s="7"/>
      <c r="G284" s="7"/>
      <c r="H284" s="7"/>
      <c r="K284" s="7"/>
      <c r="L284" s="7"/>
      <c r="M284" s="105"/>
      <c r="N284" s="105"/>
      <c r="O284" s="105"/>
      <c r="P284" s="105"/>
    </row>
    <row r="285" spans="1:16" ht="12.75" x14ac:dyDescent="0.2">
      <c r="A285" s="7"/>
      <c r="B285" s="7"/>
      <c r="C285" s="7"/>
      <c r="D285" s="7"/>
      <c r="E285" s="7"/>
      <c r="F285" s="7"/>
      <c r="G285" s="7"/>
      <c r="H285" s="7"/>
      <c r="K285" s="7"/>
      <c r="L285" s="7"/>
      <c r="M285" s="105"/>
      <c r="N285" s="105"/>
      <c r="O285" s="105"/>
      <c r="P285" s="105"/>
    </row>
    <row r="286" spans="1:16" ht="12.75" x14ac:dyDescent="0.2">
      <c r="A286" s="7"/>
      <c r="B286" s="7"/>
      <c r="C286" s="7"/>
      <c r="D286" s="7"/>
      <c r="E286" s="7"/>
      <c r="F286" s="7"/>
      <c r="G286" s="7"/>
      <c r="H286" s="7"/>
      <c r="K286" s="7"/>
      <c r="L286" s="7"/>
      <c r="M286" s="105"/>
      <c r="N286" s="105"/>
      <c r="O286" s="105"/>
      <c r="P286" s="105"/>
    </row>
    <row r="287" spans="1:16" ht="12.75" x14ac:dyDescent="0.2">
      <c r="A287" s="7"/>
      <c r="B287" s="7"/>
      <c r="C287" s="7"/>
      <c r="D287" s="7"/>
      <c r="E287" s="7"/>
      <c r="F287" s="7"/>
      <c r="G287" s="7"/>
      <c r="H287" s="7"/>
      <c r="K287" s="7"/>
      <c r="L287" s="7"/>
      <c r="M287" s="105"/>
      <c r="N287" s="105"/>
      <c r="O287" s="105"/>
      <c r="P287" s="105"/>
    </row>
    <row r="288" spans="1:16" ht="12.75" x14ac:dyDescent="0.2">
      <c r="A288" s="7"/>
      <c r="B288" s="7"/>
      <c r="C288" s="7"/>
      <c r="D288" s="7"/>
      <c r="E288" s="7"/>
      <c r="F288" s="7"/>
      <c r="G288" s="7"/>
      <c r="H288" s="7"/>
      <c r="K288" s="7"/>
      <c r="L288" s="7"/>
      <c r="M288" s="105"/>
      <c r="N288" s="105"/>
      <c r="O288" s="105"/>
      <c r="P288" s="105"/>
    </row>
    <row r="289" spans="1:16" ht="12.75" x14ac:dyDescent="0.2">
      <c r="A289" s="7"/>
      <c r="B289" s="7"/>
      <c r="C289" s="7"/>
      <c r="D289" s="7"/>
      <c r="E289" s="7"/>
      <c r="F289" s="7"/>
      <c r="G289" s="7"/>
      <c r="H289" s="7"/>
      <c r="K289" s="7"/>
      <c r="L289" s="7"/>
      <c r="M289" s="105"/>
      <c r="N289" s="105"/>
      <c r="O289" s="105"/>
      <c r="P289" s="105"/>
    </row>
    <row r="290" spans="1:16" ht="12.75" x14ac:dyDescent="0.2">
      <c r="A290" s="7"/>
      <c r="B290" s="7"/>
      <c r="C290" s="7"/>
      <c r="D290" s="7"/>
      <c r="E290" s="7"/>
      <c r="F290" s="7"/>
      <c r="G290" s="7"/>
      <c r="H290" s="7"/>
      <c r="K290" s="7"/>
      <c r="L290" s="7"/>
      <c r="M290" s="105"/>
      <c r="N290" s="105"/>
      <c r="O290" s="105"/>
      <c r="P290" s="105"/>
    </row>
    <row r="291" spans="1:16" ht="12.75" x14ac:dyDescent="0.2">
      <c r="A291" s="7"/>
      <c r="B291" s="7"/>
      <c r="C291" s="7"/>
      <c r="D291" s="7"/>
      <c r="E291" s="7"/>
      <c r="F291" s="7"/>
      <c r="G291" s="7"/>
      <c r="H291" s="7"/>
      <c r="K291" s="7"/>
      <c r="L291" s="7"/>
      <c r="M291" s="105"/>
      <c r="N291" s="105"/>
      <c r="O291" s="105"/>
      <c r="P291" s="105"/>
    </row>
    <row r="292" spans="1:16" ht="12.75" x14ac:dyDescent="0.2">
      <c r="A292" s="7"/>
      <c r="B292" s="7"/>
      <c r="C292" s="7"/>
      <c r="D292" s="7"/>
      <c r="E292" s="7"/>
      <c r="F292" s="7"/>
      <c r="G292" s="7"/>
      <c r="H292" s="7"/>
      <c r="K292" s="7"/>
      <c r="L292" s="7"/>
      <c r="M292" s="105"/>
      <c r="N292" s="105"/>
      <c r="O292" s="105"/>
      <c r="P292" s="105"/>
    </row>
    <row r="293" spans="1:16" ht="12.75" x14ac:dyDescent="0.2">
      <c r="A293" s="7"/>
      <c r="B293" s="7"/>
      <c r="C293" s="7"/>
      <c r="D293" s="7"/>
      <c r="E293" s="7"/>
      <c r="F293" s="7"/>
      <c r="G293" s="7"/>
      <c r="H293" s="7"/>
      <c r="K293" s="7"/>
      <c r="L293" s="7"/>
      <c r="M293" s="105"/>
      <c r="N293" s="105"/>
      <c r="O293" s="105"/>
      <c r="P293" s="105"/>
    </row>
    <row r="294" spans="1:16" ht="12.75" x14ac:dyDescent="0.2">
      <c r="A294" s="7"/>
      <c r="B294" s="7"/>
      <c r="C294" s="7"/>
      <c r="D294" s="7"/>
      <c r="E294" s="7"/>
      <c r="F294" s="7"/>
      <c r="G294" s="7"/>
      <c r="H294" s="7"/>
      <c r="K294" s="7"/>
      <c r="L294" s="7"/>
      <c r="M294" s="105"/>
      <c r="N294" s="105"/>
      <c r="O294" s="105"/>
      <c r="P294" s="105"/>
    </row>
    <row r="295" spans="1:16" ht="12.75" x14ac:dyDescent="0.2">
      <c r="A295" s="7"/>
      <c r="B295" s="7"/>
      <c r="C295" s="7"/>
      <c r="D295" s="7"/>
      <c r="E295" s="7"/>
      <c r="F295" s="7"/>
      <c r="G295" s="7"/>
      <c r="H295" s="7"/>
      <c r="K295" s="7"/>
      <c r="L295" s="7"/>
      <c r="M295" s="105"/>
      <c r="N295" s="105"/>
      <c r="O295" s="105"/>
      <c r="P295" s="105"/>
    </row>
    <row r="296" spans="1:16" ht="12.75" x14ac:dyDescent="0.2">
      <c r="A296" s="7"/>
      <c r="B296" s="7"/>
      <c r="C296" s="7"/>
      <c r="D296" s="7"/>
      <c r="E296" s="7"/>
      <c r="F296" s="7"/>
      <c r="G296" s="7"/>
      <c r="H296" s="7"/>
      <c r="K296" s="7"/>
      <c r="L296" s="7"/>
      <c r="M296" s="105"/>
      <c r="N296" s="105"/>
      <c r="O296" s="105"/>
      <c r="P296" s="105"/>
    </row>
    <row r="297" spans="1:16" ht="12.75" x14ac:dyDescent="0.2">
      <c r="A297" s="7"/>
      <c r="B297" s="7"/>
      <c r="C297" s="7"/>
      <c r="D297" s="7"/>
      <c r="E297" s="7"/>
      <c r="F297" s="7"/>
      <c r="G297" s="7"/>
      <c r="H297" s="7"/>
      <c r="K297" s="7"/>
      <c r="L297" s="7"/>
      <c r="M297" s="105"/>
      <c r="N297" s="105"/>
      <c r="O297" s="105"/>
      <c r="P297" s="105"/>
    </row>
    <row r="298" spans="1:16" ht="12.75" x14ac:dyDescent="0.2">
      <c r="A298" s="7"/>
      <c r="B298" s="7"/>
      <c r="C298" s="7"/>
      <c r="D298" s="7"/>
      <c r="E298" s="7"/>
      <c r="F298" s="7"/>
      <c r="G298" s="7"/>
      <c r="H298" s="7"/>
      <c r="K298" s="7"/>
      <c r="L298" s="7"/>
      <c r="M298" s="105"/>
      <c r="N298" s="105"/>
      <c r="O298" s="105"/>
      <c r="P298" s="105"/>
    </row>
    <row r="299" spans="1:16" ht="12.75" x14ac:dyDescent="0.2">
      <c r="A299" s="7"/>
      <c r="B299" s="7"/>
      <c r="C299" s="7"/>
      <c r="D299" s="7"/>
      <c r="E299" s="7"/>
      <c r="F299" s="7"/>
      <c r="G299" s="7"/>
      <c r="H299" s="7"/>
      <c r="K299" s="7"/>
      <c r="L299" s="7"/>
      <c r="M299" s="105"/>
      <c r="N299" s="105"/>
      <c r="O299" s="105"/>
      <c r="P299" s="105"/>
    </row>
    <row r="300" spans="1:16" ht="12.75" x14ac:dyDescent="0.2">
      <c r="A300" s="7"/>
      <c r="B300" s="7"/>
      <c r="C300" s="7"/>
      <c r="D300" s="7"/>
      <c r="E300" s="7"/>
      <c r="F300" s="7"/>
      <c r="G300" s="7"/>
      <c r="H300" s="7"/>
      <c r="K300" s="7"/>
      <c r="L300" s="7"/>
      <c r="M300" s="105"/>
      <c r="N300" s="105"/>
      <c r="O300" s="105"/>
      <c r="P300" s="105"/>
    </row>
    <row r="301" spans="1:16" ht="12.75" x14ac:dyDescent="0.2">
      <c r="A301" s="7"/>
      <c r="B301" s="7"/>
      <c r="C301" s="7"/>
      <c r="D301" s="7"/>
      <c r="E301" s="7"/>
      <c r="F301" s="7"/>
      <c r="G301" s="7"/>
      <c r="H301" s="7"/>
      <c r="K301" s="7"/>
      <c r="L301" s="7"/>
      <c r="M301" s="105"/>
      <c r="N301" s="105"/>
      <c r="O301" s="105"/>
      <c r="P301" s="105"/>
    </row>
    <row r="302" spans="1:16" ht="12.75" x14ac:dyDescent="0.2">
      <c r="A302" s="7"/>
      <c r="B302" s="7"/>
      <c r="C302" s="7"/>
      <c r="D302" s="7"/>
      <c r="E302" s="7"/>
      <c r="F302" s="7"/>
      <c r="G302" s="7"/>
      <c r="H302" s="7"/>
      <c r="K302" s="7"/>
      <c r="L302" s="7"/>
      <c r="M302" s="105"/>
      <c r="N302" s="105"/>
      <c r="O302" s="105"/>
      <c r="P302" s="105"/>
    </row>
    <row r="303" spans="1:16" ht="12.75" x14ac:dyDescent="0.2">
      <c r="A303" s="7"/>
      <c r="B303" s="7"/>
      <c r="C303" s="7"/>
      <c r="D303" s="7"/>
      <c r="E303" s="7"/>
      <c r="F303" s="7"/>
      <c r="G303" s="7"/>
      <c r="H303" s="7"/>
      <c r="K303" s="7"/>
      <c r="L303" s="7"/>
      <c r="M303" s="105"/>
      <c r="N303" s="105"/>
      <c r="O303" s="105"/>
      <c r="P303" s="105"/>
    </row>
    <row r="304" spans="1:16" ht="12.75" x14ac:dyDescent="0.2">
      <c r="A304" s="7"/>
      <c r="B304" s="7"/>
      <c r="C304" s="7"/>
      <c r="D304" s="7"/>
      <c r="E304" s="7"/>
      <c r="F304" s="7"/>
      <c r="G304" s="7"/>
      <c r="H304" s="7"/>
      <c r="K304" s="7"/>
      <c r="L304" s="7"/>
      <c r="M304" s="105"/>
      <c r="N304" s="105"/>
      <c r="O304" s="105"/>
      <c r="P304" s="105"/>
    </row>
    <row r="305" spans="1:16" ht="12.75" x14ac:dyDescent="0.2">
      <c r="A305" s="7"/>
      <c r="B305" s="7"/>
      <c r="C305" s="7"/>
      <c r="D305" s="7"/>
      <c r="E305" s="7"/>
      <c r="F305" s="7"/>
      <c r="G305" s="7"/>
      <c r="H305" s="7"/>
      <c r="K305" s="7"/>
      <c r="L305" s="7"/>
      <c r="M305" s="105"/>
      <c r="N305" s="105"/>
      <c r="O305" s="105"/>
      <c r="P305" s="105"/>
    </row>
    <row r="306" spans="1:16" ht="12.75" x14ac:dyDescent="0.2">
      <c r="A306" s="7"/>
      <c r="B306" s="7"/>
      <c r="C306" s="7"/>
      <c r="D306" s="7"/>
      <c r="E306" s="7"/>
      <c r="F306" s="7"/>
      <c r="G306" s="7"/>
      <c r="H306" s="7"/>
      <c r="K306" s="7"/>
      <c r="L306" s="7"/>
      <c r="M306" s="105"/>
      <c r="N306" s="105"/>
      <c r="O306" s="105"/>
      <c r="P306" s="105"/>
    </row>
    <row r="307" spans="1:16" ht="12.75" x14ac:dyDescent="0.2">
      <c r="A307" s="7"/>
      <c r="B307" s="7"/>
      <c r="C307" s="7"/>
      <c r="D307" s="7"/>
      <c r="E307" s="7"/>
      <c r="F307" s="7"/>
      <c r="G307" s="7"/>
      <c r="H307" s="7"/>
      <c r="K307" s="7"/>
      <c r="L307" s="7"/>
      <c r="M307" s="105"/>
      <c r="N307" s="105"/>
      <c r="O307" s="105"/>
      <c r="P307" s="105"/>
    </row>
    <row r="308" spans="1:16" ht="12.75" x14ac:dyDescent="0.2">
      <c r="A308" s="7"/>
      <c r="B308" s="7"/>
      <c r="C308" s="7"/>
      <c r="D308" s="7"/>
      <c r="E308" s="7"/>
      <c r="F308" s="7"/>
      <c r="G308" s="7"/>
      <c r="H308" s="7"/>
      <c r="K308" s="7"/>
      <c r="L308" s="7"/>
      <c r="M308" s="105"/>
      <c r="N308" s="105"/>
      <c r="O308" s="105"/>
      <c r="P308" s="105"/>
    </row>
    <row r="309" spans="1:16" ht="12.75" x14ac:dyDescent="0.2">
      <c r="A309" s="7"/>
      <c r="B309" s="7"/>
      <c r="C309" s="7"/>
      <c r="D309" s="7"/>
      <c r="E309" s="7"/>
      <c r="F309" s="7"/>
      <c r="G309" s="7"/>
      <c r="H309" s="7"/>
      <c r="K309" s="7"/>
      <c r="L309" s="7"/>
      <c r="M309" s="105"/>
      <c r="N309" s="105"/>
      <c r="O309" s="105"/>
      <c r="P309" s="105"/>
    </row>
    <row r="310" spans="1:16" ht="12.75" x14ac:dyDescent="0.2">
      <c r="A310" s="7"/>
      <c r="B310" s="7"/>
      <c r="C310" s="7"/>
      <c r="D310" s="7"/>
      <c r="E310" s="7"/>
      <c r="F310" s="7"/>
      <c r="G310" s="7"/>
      <c r="H310" s="7"/>
      <c r="K310" s="7"/>
      <c r="L310" s="7"/>
      <c r="M310" s="105"/>
      <c r="N310" s="105"/>
      <c r="O310" s="105"/>
      <c r="P310" s="105"/>
    </row>
    <row r="311" spans="1:16" ht="12.75" x14ac:dyDescent="0.2">
      <c r="A311" s="7"/>
      <c r="B311" s="7"/>
      <c r="C311" s="7"/>
      <c r="D311" s="7"/>
      <c r="E311" s="7"/>
      <c r="F311" s="7"/>
      <c r="G311" s="7"/>
      <c r="H311" s="7"/>
      <c r="K311" s="7"/>
      <c r="L311" s="7"/>
      <c r="M311" s="105"/>
      <c r="N311" s="105"/>
      <c r="O311" s="105"/>
      <c r="P311" s="105"/>
    </row>
    <row r="312" spans="1:16" ht="12.75" x14ac:dyDescent="0.2">
      <c r="A312" s="7"/>
      <c r="B312" s="7"/>
      <c r="C312" s="7"/>
      <c r="D312" s="7"/>
      <c r="E312" s="7"/>
      <c r="F312" s="7"/>
      <c r="G312" s="7"/>
      <c r="H312" s="7"/>
      <c r="K312" s="7"/>
      <c r="L312" s="7"/>
      <c r="M312" s="105"/>
      <c r="N312" s="105"/>
      <c r="O312" s="105"/>
      <c r="P312" s="105"/>
    </row>
    <row r="313" spans="1:16" ht="12.75" x14ac:dyDescent="0.2">
      <c r="A313" s="7"/>
      <c r="B313" s="7"/>
      <c r="C313" s="7"/>
      <c r="D313" s="7"/>
      <c r="E313" s="7"/>
      <c r="F313" s="7"/>
      <c r="G313" s="7"/>
      <c r="H313" s="7"/>
      <c r="K313" s="7"/>
      <c r="L313" s="7"/>
      <c r="M313" s="105"/>
      <c r="N313" s="105"/>
      <c r="O313" s="105"/>
      <c r="P313" s="105"/>
    </row>
    <row r="314" spans="1:16" ht="12.75" x14ac:dyDescent="0.2">
      <c r="A314" s="7"/>
      <c r="B314" s="7"/>
      <c r="C314" s="7"/>
      <c r="D314" s="7"/>
      <c r="E314" s="7"/>
      <c r="F314" s="7"/>
      <c r="G314" s="7"/>
      <c r="H314" s="7"/>
      <c r="K314" s="7"/>
      <c r="L314" s="7"/>
      <c r="M314" s="105"/>
      <c r="N314" s="105"/>
      <c r="O314" s="105"/>
      <c r="P314" s="105"/>
    </row>
    <row r="315" spans="1:16" ht="12.75" x14ac:dyDescent="0.2">
      <c r="A315" s="7"/>
      <c r="B315" s="7"/>
      <c r="C315" s="7"/>
      <c r="D315" s="7"/>
      <c r="E315" s="7"/>
      <c r="F315" s="7"/>
      <c r="G315" s="7"/>
      <c r="H315" s="7"/>
      <c r="K315" s="7"/>
      <c r="L315" s="7"/>
      <c r="M315" s="105"/>
      <c r="N315" s="105"/>
      <c r="O315" s="105"/>
      <c r="P315" s="105"/>
    </row>
    <row r="316" spans="1:16" ht="12.75" x14ac:dyDescent="0.2">
      <c r="A316" s="7"/>
      <c r="B316" s="7"/>
      <c r="C316" s="7"/>
      <c r="D316" s="7"/>
      <c r="E316" s="7"/>
      <c r="F316" s="7"/>
      <c r="G316" s="7"/>
      <c r="H316" s="7"/>
      <c r="K316" s="7"/>
      <c r="L316" s="7"/>
      <c r="M316" s="105"/>
      <c r="N316" s="105"/>
      <c r="O316" s="105"/>
      <c r="P316" s="105"/>
    </row>
    <row r="317" spans="1:16" ht="12.75" x14ac:dyDescent="0.2">
      <c r="A317" s="7"/>
      <c r="B317" s="7"/>
      <c r="C317" s="7"/>
      <c r="D317" s="7"/>
      <c r="E317" s="7"/>
      <c r="F317" s="7"/>
      <c r="G317" s="7"/>
      <c r="H317" s="7"/>
      <c r="K317" s="7"/>
      <c r="L317" s="7"/>
      <c r="M317" s="105"/>
      <c r="N317" s="105"/>
      <c r="O317" s="105"/>
      <c r="P317" s="105"/>
    </row>
    <row r="318" spans="1:16" ht="12.75" x14ac:dyDescent="0.2">
      <c r="A318" s="7"/>
      <c r="B318" s="7"/>
      <c r="C318" s="7"/>
      <c r="D318" s="7"/>
      <c r="E318" s="7"/>
      <c r="F318" s="7"/>
      <c r="G318" s="7"/>
      <c r="H318" s="7"/>
      <c r="K318" s="7"/>
      <c r="L318" s="7"/>
      <c r="M318" s="105"/>
      <c r="N318" s="105"/>
      <c r="O318" s="105"/>
      <c r="P318" s="105"/>
    </row>
    <row r="319" spans="1:16" ht="12.75" x14ac:dyDescent="0.2">
      <c r="A319" s="7"/>
      <c r="B319" s="7"/>
      <c r="C319" s="7"/>
      <c r="D319" s="7"/>
      <c r="E319" s="7"/>
      <c r="F319" s="7"/>
      <c r="G319" s="7"/>
      <c r="H319" s="7"/>
      <c r="K319" s="7"/>
      <c r="L319" s="7"/>
      <c r="M319" s="105"/>
      <c r="N319" s="105"/>
      <c r="O319" s="105"/>
      <c r="P319" s="105"/>
    </row>
    <row r="320" spans="1:16" ht="12.75" x14ac:dyDescent="0.2">
      <c r="A320" s="7"/>
      <c r="B320" s="7"/>
      <c r="C320" s="7"/>
      <c r="D320" s="7"/>
      <c r="E320" s="7"/>
      <c r="F320" s="7"/>
      <c r="G320" s="7"/>
      <c r="H320" s="7"/>
      <c r="K320" s="7"/>
      <c r="L320" s="7"/>
      <c r="M320" s="105"/>
      <c r="N320" s="105"/>
      <c r="O320" s="105"/>
      <c r="P320" s="105"/>
    </row>
    <row r="321" spans="1:16" ht="12.75" x14ac:dyDescent="0.2">
      <c r="A321" s="7"/>
      <c r="B321" s="7"/>
      <c r="C321" s="7"/>
      <c r="D321" s="7"/>
      <c r="E321" s="7"/>
      <c r="F321" s="7"/>
      <c r="G321" s="7"/>
      <c r="H321" s="7"/>
      <c r="K321" s="7"/>
      <c r="L321" s="7"/>
      <c r="M321" s="105"/>
      <c r="N321" s="105"/>
      <c r="O321" s="105"/>
      <c r="P321" s="105"/>
    </row>
    <row r="322" spans="1:16" ht="12.75" x14ac:dyDescent="0.2">
      <c r="A322" s="7"/>
      <c r="B322" s="7"/>
      <c r="C322" s="7"/>
      <c r="D322" s="7"/>
      <c r="E322" s="7"/>
      <c r="F322" s="7"/>
      <c r="G322" s="7"/>
      <c r="H322" s="7"/>
      <c r="K322" s="7"/>
      <c r="L322" s="7"/>
      <c r="M322" s="105"/>
      <c r="N322" s="105"/>
      <c r="O322" s="105"/>
      <c r="P322" s="105"/>
    </row>
    <row r="323" spans="1:16" ht="12.75" x14ac:dyDescent="0.2">
      <c r="A323" s="7"/>
      <c r="B323" s="7"/>
      <c r="C323" s="7"/>
      <c r="D323" s="7"/>
      <c r="E323" s="7"/>
      <c r="F323" s="7"/>
      <c r="G323" s="7"/>
      <c r="H323" s="7"/>
      <c r="K323" s="7"/>
      <c r="L323" s="7"/>
      <c r="M323" s="105"/>
      <c r="N323" s="105"/>
      <c r="O323" s="105"/>
      <c r="P323" s="105"/>
    </row>
    <row r="324" spans="1:16" ht="12.75" x14ac:dyDescent="0.2">
      <c r="A324" s="7"/>
      <c r="B324" s="7"/>
      <c r="C324" s="7"/>
      <c r="D324" s="7"/>
      <c r="E324" s="7"/>
      <c r="F324" s="7"/>
      <c r="G324" s="7"/>
      <c r="H324" s="7"/>
      <c r="K324" s="7"/>
      <c r="L324" s="7"/>
      <c r="M324" s="105"/>
      <c r="N324" s="105"/>
      <c r="O324" s="105"/>
      <c r="P324" s="105"/>
    </row>
    <row r="325" spans="1:16" ht="12.75" x14ac:dyDescent="0.2">
      <c r="A325" s="7"/>
      <c r="B325" s="7"/>
      <c r="C325" s="7"/>
      <c r="D325" s="7"/>
      <c r="E325" s="7"/>
      <c r="F325" s="7"/>
      <c r="G325" s="7"/>
      <c r="H325" s="7"/>
      <c r="K325" s="7"/>
      <c r="L325" s="7"/>
      <c r="M325" s="105"/>
      <c r="N325" s="105"/>
      <c r="O325" s="105"/>
      <c r="P325" s="105"/>
    </row>
    <row r="326" spans="1:16" ht="12.75" x14ac:dyDescent="0.2">
      <c r="A326" s="7"/>
      <c r="B326" s="7"/>
      <c r="C326" s="7"/>
      <c r="D326" s="7"/>
      <c r="E326" s="7"/>
      <c r="F326" s="7"/>
      <c r="G326" s="7"/>
      <c r="H326" s="7"/>
      <c r="K326" s="7"/>
      <c r="L326" s="7"/>
      <c r="M326" s="105"/>
      <c r="N326" s="105"/>
      <c r="O326" s="105"/>
      <c r="P326" s="105"/>
    </row>
    <row r="327" spans="1:16" ht="12.75" x14ac:dyDescent="0.2">
      <c r="A327" s="7"/>
      <c r="B327" s="7"/>
      <c r="C327" s="7"/>
      <c r="D327" s="7"/>
      <c r="E327" s="7"/>
      <c r="F327" s="7"/>
      <c r="G327" s="7"/>
      <c r="H327" s="7"/>
      <c r="K327" s="7"/>
      <c r="L327" s="7"/>
      <c r="M327" s="105"/>
      <c r="N327" s="105"/>
      <c r="O327" s="105"/>
      <c r="P327" s="105"/>
    </row>
    <row r="328" spans="1:16" ht="12.75" x14ac:dyDescent="0.2">
      <c r="A328" s="7"/>
      <c r="B328" s="7"/>
      <c r="C328" s="7"/>
      <c r="D328" s="7"/>
      <c r="E328" s="7"/>
      <c r="F328" s="7"/>
      <c r="G328" s="7"/>
      <c r="H328" s="7"/>
      <c r="K328" s="7"/>
      <c r="L328" s="7"/>
      <c r="M328" s="105"/>
      <c r="N328" s="105"/>
      <c r="O328" s="105"/>
      <c r="P328" s="105"/>
    </row>
    <row r="329" spans="1:16" ht="12.75" x14ac:dyDescent="0.2">
      <c r="A329" s="7"/>
      <c r="B329" s="7"/>
      <c r="C329" s="7"/>
      <c r="D329" s="7"/>
      <c r="E329" s="7"/>
      <c r="F329" s="7"/>
      <c r="G329" s="7"/>
      <c r="H329" s="7"/>
      <c r="K329" s="7"/>
      <c r="L329" s="7"/>
      <c r="M329" s="105"/>
      <c r="N329" s="105"/>
      <c r="O329" s="105"/>
      <c r="P329" s="105"/>
    </row>
    <row r="330" spans="1:16" ht="12.75" x14ac:dyDescent="0.2">
      <c r="A330" s="7"/>
      <c r="B330" s="7"/>
      <c r="C330" s="7"/>
      <c r="D330" s="7"/>
      <c r="E330" s="7"/>
      <c r="F330" s="7"/>
      <c r="G330" s="7"/>
      <c r="H330" s="7"/>
      <c r="K330" s="7"/>
      <c r="L330" s="7"/>
      <c r="M330" s="105"/>
      <c r="N330" s="105"/>
      <c r="O330" s="105"/>
      <c r="P330" s="105"/>
    </row>
    <row r="331" spans="1:16" ht="12.75" x14ac:dyDescent="0.2">
      <c r="A331" s="7"/>
      <c r="B331" s="7"/>
      <c r="C331" s="7"/>
      <c r="D331" s="7"/>
      <c r="E331" s="7"/>
      <c r="F331" s="7"/>
      <c r="G331" s="7"/>
      <c r="H331" s="7"/>
      <c r="K331" s="7"/>
      <c r="L331" s="7"/>
      <c r="M331" s="105"/>
      <c r="N331" s="105"/>
      <c r="O331" s="105"/>
      <c r="P331" s="105"/>
    </row>
    <row r="332" spans="1:16" ht="12.75" x14ac:dyDescent="0.2">
      <c r="A332" s="7"/>
      <c r="B332" s="7"/>
      <c r="C332" s="7"/>
      <c r="D332" s="7"/>
      <c r="E332" s="7"/>
      <c r="F332" s="7"/>
      <c r="G332" s="7"/>
      <c r="H332" s="7"/>
      <c r="K332" s="7"/>
      <c r="L332" s="7"/>
      <c r="M332" s="105"/>
      <c r="N332" s="105"/>
      <c r="O332" s="105"/>
      <c r="P332" s="105"/>
    </row>
    <row r="333" spans="1:16" ht="12.75" x14ac:dyDescent="0.2">
      <c r="A333" s="7"/>
      <c r="B333" s="7"/>
      <c r="C333" s="7"/>
      <c r="D333" s="7"/>
      <c r="E333" s="7"/>
      <c r="F333" s="7"/>
      <c r="G333" s="7"/>
      <c r="H333" s="7"/>
      <c r="K333" s="7"/>
      <c r="L333" s="7"/>
      <c r="M333" s="105"/>
      <c r="N333" s="105"/>
      <c r="O333" s="105"/>
      <c r="P333" s="105"/>
    </row>
    <row r="334" spans="1:16" ht="12.75" x14ac:dyDescent="0.2">
      <c r="A334" s="7"/>
      <c r="B334" s="7"/>
      <c r="C334" s="7"/>
      <c r="D334" s="7"/>
      <c r="E334" s="7"/>
      <c r="F334" s="7"/>
      <c r="G334" s="7"/>
      <c r="H334" s="7"/>
      <c r="K334" s="7"/>
      <c r="L334" s="7"/>
      <c r="M334" s="105"/>
      <c r="N334" s="105"/>
      <c r="O334" s="105"/>
      <c r="P334" s="105"/>
    </row>
    <row r="335" spans="1:16" ht="12.75" x14ac:dyDescent="0.2">
      <c r="A335" s="7"/>
      <c r="B335" s="7"/>
      <c r="C335" s="7"/>
      <c r="D335" s="7"/>
      <c r="E335" s="7"/>
      <c r="F335" s="7"/>
      <c r="G335" s="7"/>
      <c r="H335" s="7"/>
      <c r="K335" s="7"/>
      <c r="L335" s="7"/>
      <c r="M335" s="105"/>
      <c r="N335" s="105"/>
      <c r="O335" s="105"/>
      <c r="P335" s="105"/>
    </row>
    <row r="336" spans="1:16" ht="12.75" x14ac:dyDescent="0.2">
      <c r="A336" s="7"/>
      <c r="B336" s="7"/>
      <c r="C336" s="7"/>
      <c r="D336" s="7"/>
      <c r="E336" s="7"/>
      <c r="F336" s="7"/>
      <c r="G336" s="7"/>
      <c r="H336" s="7"/>
      <c r="K336" s="7"/>
      <c r="L336" s="7"/>
      <c r="M336" s="105"/>
      <c r="N336" s="105"/>
      <c r="O336" s="105"/>
      <c r="P336" s="105"/>
    </row>
    <row r="337" spans="1:16" ht="12.75" x14ac:dyDescent="0.2">
      <c r="A337" s="7"/>
      <c r="B337" s="7"/>
      <c r="C337" s="7"/>
      <c r="D337" s="7"/>
      <c r="E337" s="7"/>
      <c r="F337" s="7"/>
      <c r="G337" s="7"/>
      <c r="H337" s="7"/>
      <c r="K337" s="7"/>
      <c r="L337" s="7"/>
      <c r="M337" s="105"/>
      <c r="N337" s="105"/>
      <c r="O337" s="105"/>
      <c r="P337" s="105"/>
    </row>
    <row r="338" spans="1:16" ht="12.75" x14ac:dyDescent="0.2">
      <c r="A338" s="7"/>
      <c r="B338" s="7"/>
      <c r="C338" s="7"/>
      <c r="D338" s="7"/>
      <c r="E338" s="7"/>
      <c r="F338" s="7"/>
      <c r="G338" s="7"/>
      <c r="H338" s="7"/>
      <c r="K338" s="7"/>
      <c r="L338" s="7"/>
      <c r="M338" s="105"/>
      <c r="N338" s="105"/>
      <c r="O338" s="105"/>
      <c r="P338" s="105"/>
    </row>
    <row r="339" spans="1:16" ht="12.75" x14ac:dyDescent="0.2">
      <c r="A339" s="7"/>
      <c r="B339" s="7"/>
      <c r="C339" s="7"/>
      <c r="D339" s="7"/>
      <c r="E339" s="7"/>
      <c r="F339" s="7"/>
      <c r="G339" s="7"/>
      <c r="H339" s="7"/>
      <c r="K339" s="7"/>
      <c r="L339" s="7"/>
      <c r="M339" s="105"/>
      <c r="N339" s="105"/>
      <c r="O339" s="105"/>
      <c r="P339" s="105"/>
    </row>
    <row r="340" spans="1:16" ht="12.75" x14ac:dyDescent="0.2">
      <c r="A340" s="7"/>
      <c r="B340" s="7"/>
      <c r="C340" s="7"/>
      <c r="D340" s="7"/>
      <c r="E340" s="7"/>
      <c r="F340" s="7"/>
      <c r="G340" s="7"/>
      <c r="H340" s="7"/>
      <c r="K340" s="7"/>
      <c r="L340" s="7"/>
      <c r="M340" s="105"/>
      <c r="N340" s="105"/>
      <c r="O340" s="105"/>
      <c r="P340" s="105"/>
    </row>
    <row r="341" spans="1:16" ht="12.75" x14ac:dyDescent="0.2">
      <c r="A341" s="7"/>
      <c r="B341" s="7"/>
      <c r="C341" s="7"/>
      <c r="D341" s="7"/>
      <c r="E341" s="7"/>
      <c r="F341" s="7"/>
      <c r="G341" s="7"/>
      <c r="H341" s="7"/>
      <c r="K341" s="7"/>
      <c r="L341" s="7"/>
      <c r="M341" s="105"/>
      <c r="N341" s="105"/>
      <c r="O341" s="105"/>
      <c r="P341" s="105"/>
    </row>
    <row r="342" spans="1:16" ht="12.75" x14ac:dyDescent="0.2">
      <c r="A342" s="7"/>
      <c r="B342" s="7"/>
      <c r="C342" s="7"/>
      <c r="D342" s="7"/>
      <c r="E342" s="7"/>
      <c r="F342" s="7"/>
      <c r="G342" s="7"/>
      <c r="H342" s="7"/>
      <c r="K342" s="7"/>
      <c r="L342" s="7"/>
      <c r="M342" s="105"/>
      <c r="N342" s="105"/>
      <c r="O342" s="105"/>
      <c r="P342" s="105"/>
    </row>
    <row r="343" spans="1:16" ht="12.75" x14ac:dyDescent="0.2">
      <c r="A343" s="7"/>
      <c r="B343" s="7"/>
      <c r="C343" s="7"/>
      <c r="D343" s="7"/>
      <c r="E343" s="7"/>
      <c r="F343" s="7"/>
      <c r="G343" s="7"/>
      <c r="H343" s="7"/>
      <c r="K343" s="7"/>
      <c r="L343" s="7"/>
      <c r="M343" s="105"/>
      <c r="N343" s="105"/>
      <c r="O343" s="105"/>
      <c r="P343" s="105"/>
    </row>
    <row r="344" spans="1:16" ht="12.75" x14ac:dyDescent="0.2">
      <c r="A344" s="7"/>
      <c r="B344" s="7"/>
      <c r="C344" s="7"/>
      <c r="D344" s="7"/>
      <c r="E344" s="7"/>
      <c r="F344" s="7"/>
      <c r="G344" s="7"/>
      <c r="H344" s="7"/>
      <c r="K344" s="7"/>
      <c r="L344" s="7"/>
      <c r="M344" s="105"/>
      <c r="N344" s="105"/>
      <c r="O344" s="105"/>
      <c r="P344" s="105"/>
    </row>
    <row r="345" spans="1:16" ht="12.75" x14ac:dyDescent="0.2">
      <c r="A345" s="7"/>
      <c r="B345" s="7"/>
      <c r="C345" s="7"/>
      <c r="D345" s="7"/>
      <c r="E345" s="7"/>
      <c r="F345" s="7"/>
      <c r="G345" s="7"/>
      <c r="H345" s="7"/>
      <c r="K345" s="7"/>
      <c r="L345" s="7"/>
      <c r="M345" s="105"/>
      <c r="N345" s="105"/>
      <c r="O345" s="105"/>
      <c r="P345" s="105"/>
    </row>
    <row r="346" spans="1:16" ht="12.75" x14ac:dyDescent="0.2">
      <c r="A346" s="7"/>
      <c r="B346" s="7"/>
      <c r="C346" s="7"/>
      <c r="D346" s="7"/>
      <c r="E346" s="7"/>
      <c r="F346" s="7"/>
      <c r="G346" s="7"/>
      <c r="H346" s="7"/>
      <c r="K346" s="7"/>
      <c r="L346" s="7"/>
      <c r="M346" s="105"/>
      <c r="N346" s="105"/>
      <c r="O346" s="105"/>
      <c r="P346" s="105"/>
    </row>
    <row r="347" spans="1:16" ht="12.75" x14ac:dyDescent="0.2">
      <c r="A347" s="7"/>
      <c r="B347" s="7"/>
      <c r="C347" s="7"/>
      <c r="D347" s="7"/>
      <c r="E347" s="7"/>
      <c r="F347" s="7"/>
      <c r="G347" s="7"/>
      <c r="H347" s="7"/>
      <c r="K347" s="7"/>
      <c r="L347" s="7"/>
      <c r="M347" s="105"/>
      <c r="N347" s="105"/>
      <c r="O347" s="105"/>
      <c r="P347" s="105"/>
    </row>
    <row r="348" spans="1:16" ht="12.75" x14ac:dyDescent="0.2">
      <c r="A348" s="7"/>
      <c r="B348" s="7"/>
      <c r="C348" s="7"/>
      <c r="D348" s="7"/>
      <c r="E348" s="7"/>
      <c r="F348" s="7"/>
      <c r="G348" s="7"/>
      <c r="H348" s="7"/>
      <c r="K348" s="7"/>
      <c r="L348" s="7"/>
      <c r="M348" s="105"/>
      <c r="N348" s="105"/>
      <c r="O348" s="105"/>
      <c r="P348" s="105"/>
    </row>
    <row r="349" spans="1:16" ht="12.75" x14ac:dyDescent="0.2">
      <c r="A349" s="7"/>
      <c r="B349" s="7"/>
      <c r="C349" s="7"/>
      <c r="D349" s="7"/>
      <c r="E349" s="7"/>
      <c r="F349" s="7"/>
      <c r="G349" s="7"/>
      <c r="H349" s="7"/>
      <c r="K349" s="7"/>
      <c r="L349" s="7"/>
      <c r="M349" s="105"/>
      <c r="N349" s="105"/>
      <c r="O349" s="105"/>
      <c r="P349" s="105"/>
    </row>
    <row r="350" spans="1:16" ht="12.75" x14ac:dyDescent="0.2">
      <c r="A350" s="7"/>
      <c r="B350" s="7"/>
      <c r="C350" s="7"/>
      <c r="D350" s="7"/>
      <c r="E350" s="7"/>
      <c r="F350" s="7"/>
      <c r="G350" s="7"/>
      <c r="H350" s="7"/>
      <c r="K350" s="7"/>
      <c r="L350" s="7"/>
      <c r="M350" s="105"/>
      <c r="N350" s="105"/>
      <c r="O350" s="105"/>
      <c r="P350" s="105"/>
    </row>
    <row r="351" spans="1:16" ht="12.75" x14ac:dyDescent="0.2">
      <c r="A351" s="7"/>
      <c r="B351" s="7"/>
      <c r="C351" s="7"/>
      <c r="D351" s="7"/>
      <c r="E351" s="7"/>
      <c r="F351" s="7"/>
      <c r="G351" s="7"/>
      <c r="H351" s="7"/>
      <c r="K351" s="7"/>
      <c r="L351" s="7"/>
      <c r="M351" s="105"/>
      <c r="N351" s="105"/>
      <c r="O351" s="105"/>
      <c r="P351" s="105"/>
    </row>
    <row r="352" spans="1:16" ht="12.75" x14ac:dyDescent="0.2">
      <c r="A352" s="7"/>
      <c r="B352" s="7"/>
      <c r="C352" s="7"/>
      <c r="D352" s="7"/>
      <c r="E352" s="7"/>
      <c r="F352" s="7"/>
      <c r="G352" s="7"/>
      <c r="H352" s="7"/>
      <c r="K352" s="7"/>
      <c r="L352" s="7"/>
      <c r="M352" s="105"/>
      <c r="N352" s="105"/>
      <c r="O352" s="105"/>
      <c r="P352" s="105"/>
    </row>
    <row r="353" spans="1:16" ht="12.75" x14ac:dyDescent="0.2">
      <c r="A353" s="7"/>
      <c r="B353" s="7"/>
      <c r="C353" s="7"/>
      <c r="D353" s="7"/>
      <c r="E353" s="7"/>
      <c r="F353" s="7"/>
      <c r="G353" s="7"/>
      <c r="H353" s="7"/>
      <c r="K353" s="7"/>
      <c r="L353" s="7"/>
      <c r="M353" s="105"/>
      <c r="N353" s="105"/>
      <c r="O353" s="105"/>
      <c r="P353" s="105"/>
    </row>
    <row r="354" spans="1:16" ht="12.75" x14ac:dyDescent="0.2">
      <c r="A354" s="7"/>
      <c r="B354" s="7"/>
      <c r="C354" s="7"/>
      <c r="D354" s="7"/>
      <c r="E354" s="7"/>
      <c r="F354" s="7"/>
      <c r="G354" s="7"/>
      <c r="H354" s="7"/>
      <c r="K354" s="7"/>
      <c r="L354" s="7"/>
      <c r="M354" s="105"/>
      <c r="N354" s="105"/>
      <c r="O354" s="105"/>
      <c r="P354" s="105"/>
    </row>
    <row r="355" spans="1:16" ht="12.75" x14ac:dyDescent="0.2">
      <c r="A355" s="7"/>
      <c r="B355" s="7"/>
      <c r="C355" s="7"/>
      <c r="D355" s="7"/>
      <c r="E355" s="7"/>
      <c r="F355" s="7"/>
      <c r="G355" s="7"/>
      <c r="H355" s="7"/>
      <c r="K355" s="7"/>
      <c r="L355" s="7"/>
      <c r="M355" s="105"/>
      <c r="N355" s="105"/>
      <c r="O355" s="105"/>
      <c r="P355" s="105"/>
    </row>
    <row r="356" spans="1:16" ht="12.75" x14ac:dyDescent="0.2">
      <c r="A356" s="7"/>
      <c r="B356" s="7"/>
      <c r="C356" s="7"/>
      <c r="D356" s="7"/>
      <c r="E356" s="7"/>
      <c r="F356" s="7"/>
      <c r="G356" s="7"/>
      <c r="H356" s="7"/>
      <c r="K356" s="7"/>
      <c r="L356" s="7"/>
      <c r="M356" s="105"/>
      <c r="N356" s="105"/>
      <c r="O356" s="105"/>
      <c r="P356" s="105"/>
    </row>
    <row r="357" spans="1:16" ht="12.75" x14ac:dyDescent="0.2">
      <c r="A357" s="7"/>
      <c r="B357" s="7"/>
      <c r="C357" s="7"/>
      <c r="D357" s="7"/>
      <c r="E357" s="7"/>
      <c r="F357" s="7"/>
      <c r="G357" s="7"/>
      <c r="H357" s="7"/>
      <c r="K357" s="7"/>
      <c r="L357" s="7"/>
      <c r="M357" s="105"/>
      <c r="N357" s="105"/>
      <c r="O357" s="105"/>
      <c r="P357" s="105"/>
    </row>
    <row r="358" spans="1:16" ht="12.75" x14ac:dyDescent="0.2">
      <c r="A358" s="7"/>
      <c r="B358" s="7"/>
      <c r="C358" s="7"/>
      <c r="D358" s="7"/>
      <c r="E358" s="7"/>
      <c r="F358" s="7"/>
      <c r="G358" s="7"/>
      <c r="H358" s="7"/>
      <c r="K358" s="7"/>
      <c r="L358" s="7"/>
      <c r="M358" s="105"/>
      <c r="N358" s="105"/>
      <c r="O358" s="105"/>
      <c r="P358" s="105"/>
    </row>
    <row r="359" spans="1:16" ht="12.75" x14ac:dyDescent="0.2">
      <c r="A359" s="7"/>
      <c r="B359" s="7"/>
      <c r="C359" s="7"/>
      <c r="D359" s="7"/>
      <c r="E359" s="7"/>
      <c r="F359" s="7"/>
      <c r="G359" s="7"/>
      <c r="H359" s="7"/>
      <c r="K359" s="7"/>
      <c r="L359" s="7"/>
      <c r="M359" s="105"/>
      <c r="N359" s="105"/>
      <c r="O359" s="105"/>
      <c r="P359" s="105"/>
    </row>
    <row r="360" spans="1:16" ht="12.75" x14ac:dyDescent="0.2">
      <c r="A360" s="7"/>
      <c r="B360" s="7"/>
      <c r="C360" s="7"/>
      <c r="D360" s="7"/>
      <c r="E360" s="7"/>
      <c r="F360" s="7"/>
      <c r="G360" s="7"/>
      <c r="H360" s="7"/>
      <c r="K360" s="7"/>
      <c r="L360" s="7"/>
      <c r="M360" s="105"/>
      <c r="N360" s="105"/>
      <c r="O360" s="105"/>
      <c r="P360" s="105"/>
    </row>
    <row r="361" spans="1:16" ht="12.75" x14ac:dyDescent="0.2">
      <c r="A361" s="7"/>
      <c r="B361" s="7"/>
      <c r="C361" s="7"/>
      <c r="D361" s="7"/>
      <c r="E361" s="7"/>
      <c r="F361" s="7"/>
      <c r="G361" s="7"/>
      <c r="H361" s="7"/>
      <c r="K361" s="7"/>
      <c r="L361" s="7"/>
      <c r="M361" s="105"/>
      <c r="N361" s="105"/>
      <c r="O361" s="105"/>
      <c r="P361" s="105"/>
    </row>
    <row r="362" spans="1:16" ht="12.75" x14ac:dyDescent="0.2">
      <c r="A362" s="7"/>
      <c r="B362" s="7"/>
      <c r="C362" s="7"/>
      <c r="D362" s="7"/>
      <c r="E362" s="7"/>
      <c r="F362" s="7"/>
      <c r="G362" s="7"/>
      <c r="H362" s="7"/>
      <c r="K362" s="7"/>
      <c r="L362" s="7"/>
      <c r="M362" s="105"/>
      <c r="N362" s="105"/>
      <c r="O362" s="105"/>
      <c r="P362" s="105"/>
    </row>
    <row r="363" spans="1:16" ht="12.75" x14ac:dyDescent="0.2">
      <c r="A363" s="7"/>
      <c r="B363" s="7"/>
      <c r="C363" s="7"/>
      <c r="D363" s="7"/>
      <c r="E363" s="7"/>
      <c r="F363" s="7"/>
      <c r="G363" s="7"/>
      <c r="H363" s="7"/>
      <c r="K363" s="7"/>
      <c r="L363" s="7"/>
      <c r="M363" s="105"/>
      <c r="N363" s="105"/>
      <c r="O363" s="105"/>
      <c r="P363" s="105"/>
    </row>
    <row r="364" spans="1:16" ht="12.75" x14ac:dyDescent="0.2">
      <c r="A364" s="7"/>
      <c r="B364" s="7"/>
      <c r="C364" s="7"/>
      <c r="D364" s="7"/>
      <c r="E364" s="7"/>
      <c r="F364" s="7"/>
      <c r="G364" s="7"/>
      <c r="H364" s="7"/>
      <c r="K364" s="7"/>
      <c r="L364" s="7"/>
      <c r="M364" s="105"/>
      <c r="N364" s="105"/>
      <c r="O364" s="105"/>
      <c r="P364" s="105"/>
    </row>
    <row r="365" spans="1:16" ht="12.75" x14ac:dyDescent="0.2">
      <c r="A365" s="7"/>
      <c r="B365" s="7"/>
      <c r="C365" s="7"/>
      <c r="D365" s="7"/>
      <c r="E365" s="7"/>
      <c r="F365" s="7"/>
      <c r="G365" s="7"/>
      <c r="H365" s="7"/>
      <c r="K365" s="7"/>
      <c r="L365" s="9"/>
      <c r="M365" s="106"/>
      <c r="N365" s="106"/>
      <c r="O365" s="105"/>
      <c r="P365" s="105"/>
    </row>
    <row r="366" spans="1:16" ht="12.75" x14ac:dyDescent="0.2">
      <c r="A366" s="7"/>
      <c r="B366" s="7"/>
      <c r="C366" s="7"/>
      <c r="D366" s="7"/>
      <c r="E366" s="7"/>
      <c r="F366" s="7"/>
      <c r="G366" s="7"/>
      <c r="H366" s="7"/>
      <c r="K366" s="7"/>
      <c r="L366" s="9"/>
      <c r="M366" s="106"/>
      <c r="N366" s="106"/>
      <c r="O366" s="105"/>
      <c r="P366" s="105"/>
    </row>
    <row r="367" spans="1:16" ht="12.75" x14ac:dyDescent="0.2">
      <c r="A367" s="7"/>
      <c r="B367" s="7"/>
      <c r="C367" s="7"/>
      <c r="D367" s="7"/>
      <c r="E367" s="7"/>
      <c r="F367" s="7"/>
      <c r="G367" s="7"/>
      <c r="H367" s="7"/>
      <c r="K367" s="9"/>
      <c r="L367" s="9"/>
      <c r="M367" s="106"/>
      <c r="N367" s="106"/>
      <c r="O367" s="106"/>
      <c r="P367" s="106"/>
    </row>
    <row r="368" spans="1:16" ht="12.75" x14ac:dyDescent="0.2">
      <c r="A368" s="7"/>
      <c r="B368" s="7"/>
      <c r="C368" s="7"/>
      <c r="D368" s="7"/>
      <c r="E368" s="7"/>
      <c r="F368" s="7"/>
      <c r="G368" s="7"/>
      <c r="H368" s="7"/>
      <c r="K368" s="9"/>
      <c r="L368" s="9"/>
      <c r="M368" s="106"/>
      <c r="N368" s="106"/>
      <c r="O368" s="106"/>
      <c r="P368" s="106"/>
    </row>
    <row r="369" spans="1:16" ht="12.75" x14ac:dyDescent="0.2">
      <c r="A369" s="7"/>
      <c r="B369" s="7"/>
      <c r="C369" s="7"/>
      <c r="D369" s="7"/>
      <c r="E369" s="7"/>
      <c r="F369" s="7"/>
      <c r="G369" s="7"/>
      <c r="H369" s="7"/>
      <c r="K369" s="9"/>
      <c r="L369" s="9"/>
      <c r="M369" s="106"/>
      <c r="N369" s="106"/>
      <c r="O369" s="106"/>
      <c r="P369" s="106"/>
    </row>
    <row r="370" spans="1:16" ht="12.75" x14ac:dyDescent="0.2">
      <c r="A370" s="7"/>
      <c r="B370" s="7"/>
      <c r="C370" s="7"/>
      <c r="D370" s="7"/>
      <c r="E370" s="7"/>
      <c r="F370" s="7"/>
      <c r="G370" s="7"/>
      <c r="H370" s="7"/>
      <c r="K370" s="9"/>
      <c r="L370" s="9"/>
      <c r="M370" s="106"/>
      <c r="N370" s="106"/>
      <c r="O370" s="106"/>
      <c r="P370" s="106"/>
    </row>
    <row r="371" spans="1:16" ht="12.75" x14ac:dyDescent="0.2">
      <c r="A371" s="7"/>
      <c r="B371" s="7"/>
      <c r="C371" s="7"/>
      <c r="D371" s="7"/>
      <c r="E371" s="7"/>
      <c r="F371" s="7"/>
      <c r="G371" s="7"/>
      <c r="H371" s="7"/>
      <c r="K371" s="9"/>
      <c r="L371" s="9"/>
      <c r="M371" s="106"/>
      <c r="N371" s="106"/>
      <c r="O371" s="106"/>
      <c r="P371" s="106"/>
    </row>
    <row r="372" spans="1:16" ht="12.75" x14ac:dyDescent="0.2">
      <c r="A372" s="7"/>
      <c r="B372" s="7"/>
      <c r="C372" s="7"/>
      <c r="D372" s="7"/>
      <c r="E372" s="7"/>
      <c r="F372" s="7"/>
      <c r="G372" s="7"/>
      <c r="H372" s="7"/>
      <c r="K372" s="9"/>
      <c r="L372" s="9"/>
      <c r="M372" s="106"/>
      <c r="N372" s="106"/>
      <c r="O372" s="106"/>
      <c r="P372" s="106"/>
    </row>
    <row r="373" spans="1:16" ht="12.75" x14ac:dyDescent="0.2">
      <c r="A373" s="7"/>
      <c r="B373" s="7"/>
      <c r="C373" s="7"/>
      <c r="D373" s="7"/>
      <c r="E373" s="7"/>
      <c r="F373" s="7"/>
      <c r="G373" s="7"/>
      <c r="H373" s="7"/>
      <c r="K373" s="9"/>
      <c r="L373" s="9"/>
      <c r="M373" s="106"/>
      <c r="N373" s="106"/>
      <c r="O373" s="106"/>
      <c r="P373" s="106"/>
    </row>
    <row r="374" spans="1:16" ht="12.75" x14ac:dyDescent="0.2">
      <c r="A374" s="7"/>
      <c r="B374" s="7"/>
      <c r="C374" s="7"/>
      <c r="D374" s="7"/>
      <c r="E374" s="7"/>
      <c r="F374" s="7"/>
      <c r="G374" s="7"/>
      <c r="H374" s="7"/>
      <c r="K374" s="9"/>
      <c r="L374" s="9"/>
      <c r="M374" s="106"/>
      <c r="N374" s="106"/>
      <c r="O374" s="106"/>
      <c r="P374" s="106"/>
    </row>
    <row r="375" spans="1:16" ht="12.75" x14ac:dyDescent="0.2">
      <c r="A375" s="7"/>
      <c r="B375" s="7"/>
      <c r="C375" s="7"/>
      <c r="D375" s="7"/>
      <c r="E375" s="7"/>
      <c r="F375" s="7"/>
      <c r="G375" s="7"/>
      <c r="H375" s="7"/>
      <c r="K375" s="9"/>
      <c r="L375" s="9"/>
      <c r="M375" s="106"/>
      <c r="N375" s="106"/>
      <c r="O375" s="106"/>
      <c r="P375" s="106"/>
    </row>
    <row r="376" spans="1:16" ht="12.75" x14ac:dyDescent="0.2">
      <c r="A376" s="7"/>
      <c r="B376" s="7"/>
      <c r="C376" s="7"/>
      <c r="D376" s="7"/>
      <c r="E376" s="7"/>
      <c r="F376" s="7"/>
      <c r="G376" s="7"/>
      <c r="H376" s="7"/>
      <c r="K376" s="9"/>
      <c r="O376" s="106"/>
      <c r="P376" s="106"/>
    </row>
    <row r="377" spans="1:16" ht="12.75" x14ac:dyDescent="0.2">
      <c r="A377" s="7"/>
      <c r="B377" s="7"/>
      <c r="C377" s="7"/>
      <c r="D377" s="7"/>
      <c r="E377" s="7"/>
      <c r="F377" s="7"/>
      <c r="G377" s="7"/>
      <c r="H377" s="7"/>
      <c r="K377" s="9"/>
      <c r="O377" s="106"/>
      <c r="P377" s="106"/>
    </row>
    <row r="378" spans="1:16" ht="15.75" customHeight="1" x14ac:dyDescent="0.2">
      <c r="B378" s="7"/>
      <c r="C378" s="7"/>
      <c r="D378" s="7"/>
      <c r="E378" s="7"/>
      <c r="F378" s="7"/>
      <c r="G378" s="7"/>
    </row>
    <row r="379" spans="1:16" ht="15.75" customHeight="1" x14ac:dyDescent="0.2">
      <c r="B379" s="7"/>
      <c r="C379" s="7"/>
      <c r="D379" s="7"/>
      <c r="E379" s="7"/>
      <c r="F379" s="7"/>
      <c r="G379" s="7"/>
    </row>
  </sheetData>
  <sortState xmlns:xlrd2="http://schemas.microsoft.com/office/spreadsheetml/2017/richdata2" ref="I2:J81">
    <sortCondition ref="I2:I81"/>
  </sortState>
  <conditionalFormatting sqref="L64">
    <cfRule type="containsText" dxfId="5" priority="5" operator="containsText" text="C$M$25:$O$25">
      <formula>NOT(ISERROR(SEARCH("C$M$25:$O$25",L64)))</formula>
    </cfRule>
    <cfRule type="containsText" dxfId="4" priority="6" operator="containsText" text="C$M$25:$O$25">
      <formula>NOT(ISERROR(SEARCH("C$M$25:$O$25",L64)))</formula>
    </cfRule>
  </conditionalFormatting>
  <conditionalFormatting sqref="L64">
    <cfRule type="containsText" dxfId="3" priority="4" operator="containsText" text="CHOOSE L4 ELECTIVE">
      <formula>NOT(ISERROR(SEARCH("CHOOSE L4 ELECTIVE",L64)))</formula>
    </cfRule>
  </conditionalFormatting>
  <conditionalFormatting sqref="L65">
    <cfRule type="containsText" dxfId="2" priority="2" operator="containsText" text="C$M$25:$O$25">
      <formula>NOT(ISERROR(SEARCH("C$M$25:$O$25",L65)))</formula>
    </cfRule>
    <cfRule type="containsText" dxfId="1" priority="3" operator="containsText" text="C$M$25:$O$25">
      <formula>NOT(ISERROR(SEARCH("C$M$25:$O$25",L65)))</formula>
    </cfRule>
  </conditionalFormatting>
  <conditionalFormatting sqref="L65">
    <cfRule type="containsText" dxfId="0" priority="1" operator="containsText" text="CHOOSE L5 ELECTIVE">
      <formula>NOT(ISERROR(SEARCH("CHOOSE L5 ELECTIVE",L65)))</formula>
    </cfRule>
  </conditionalFormatting>
  <hyperlinks>
    <hyperlink ref="L177" r:id="rId1" xr:uid="{00000000-0004-0000-0100-000000000000}"/>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42670-8882-4CF7-91E4-1310989468EE}">
  <dimension ref="A1:K15"/>
  <sheetViews>
    <sheetView workbookViewId="0"/>
  </sheetViews>
  <sheetFormatPr defaultRowHeight="12.75" x14ac:dyDescent="0.2"/>
  <cols>
    <col min="1" max="1" width="36.28515625" customWidth="1"/>
    <col min="2" max="5" width="36.28515625" style="102" customWidth="1"/>
    <col min="6" max="8" width="39.42578125" style="102" customWidth="1"/>
    <col min="9" max="9" width="35.5703125" customWidth="1"/>
    <col min="10" max="10" width="37.140625" customWidth="1"/>
    <col min="11" max="11" width="34.7109375" customWidth="1"/>
  </cols>
  <sheetData>
    <row r="1" spans="1:11" s="114" customFormat="1" ht="18" x14ac:dyDescent="0.25">
      <c r="A1" s="114" t="s">
        <v>323</v>
      </c>
      <c r="B1" s="114" t="s">
        <v>329</v>
      </c>
      <c r="C1" s="114" t="s">
        <v>332</v>
      </c>
      <c r="D1" s="114" t="s">
        <v>252</v>
      </c>
      <c r="E1" s="114" t="s">
        <v>333</v>
      </c>
      <c r="F1" s="114" t="s">
        <v>334</v>
      </c>
      <c r="G1" s="114" t="s">
        <v>41</v>
      </c>
      <c r="H1" s="114" t="s">
        <v>48</v>
      </c>
      <c r="I1" s="114" t="s">
        <v>324</v>
      </c>
      <c r="J1" s="114" t="s">
        <v>335</v>
      </c>
      <c r="K1" s="114" t="s">
        <v>336</v>
      </c>
    </row>
    <row r="2" spans="1:11" x14ac:dyDescent="0.2">
      <c r="A2" s="12" t="s">
        <v>16</v>
      </c>
      <c r="B2" s="111" t="s">
        <v>20</v>
      </c>
      <c r="C2" s="111" t="s">
        <v>20</v>
      </c>
      <c r="D2" s="111" t="s">
        <v>20</v>
      </c>
      <c r="E2" s="111" t="s">
        <v>20</v>
      </c>
      <c r="F2" s="111" t="s">
        <v>20</v>
      </c>
      <c r="G2" s="111" t="s">
        <v>325</v>
      </c>
      <c r="H2" s="111" t="s">
        <v>325</v>
      </c>
      <c r="I2" s="111" t="s">
        <v>20</v>
      </c>
      <c r="J2" s="111" t="s">
        <v>20</v>
      </c>
      <c r="K2" s="111" t="s">
        <v>325</v>
      </c>
    </row>
    <row r="3" spans="1:11" x14ac:dyDescent="0.2">
      <c r="A3" s="108" t="s">
        <v>25</v>
      </c>
      <c r="B3" s="111" t="s">
        <v>325</v>
      </c>
      <c r="C3" s="111" t="s">
        <v>325</v>
      </c>
      <c r="D3" s="111" t="s">
        <v>325</v>
      </c>
      <c r="E3" s="111" t="s">
        <v>325</v>
      </c>
      <c r="F3" s="111" t="s">
        <v>325</v>
      </c>
      <c r="G3" s="111" t="s">
        <v>43</v>
      </c>
      <c r="H3" s="111" t="s">
        <v>43</v>
      </c>
      <c r="I3" s="111" t="s">
        <v>325</v>
      </c>
      <c r="J3" s="111" t="s">
        <v>325</v>
      </c>
      <c r="K3" s="111" t="s">
        <v>43</v>
      </c>
    </row>
    <row r="4" spans="1:11" x14ac:dyDescent="0.2">
      <c r="A4" s="12" t="s">
        <v>252</v>
      </c>
      <c r="B4" s="111" t="s">
        <v>43</v>
      </c>
      <c r="C4" s="111" t="s">
        <v>43</v>
      </c>
      <c r="D4" s="112" t="s">
        <v>57</v>
      </c>
      <c r="E4" s="112" t="s">
        <v>57</v>
      </c>
      <c r="F4" s="111" t="s">
        <v>43</v>
      </c>
      <c r="G4" s="112" t="s">
        <v>57</v>
      </c>
      <c r="H4" s="112" t="s">
        <v>57</v>
      </c>
      <c r="I4" s="111" t="s">
        <v>43</v>
      </c>
      <c r="J4" s="111" t="s">
        <v>43</v>
      </c>
      <c r="K4" s="112" t="s">
        <v>57</v>
      </c>
    </row>
    <row r="5" spans="1:11" x14ac:dyDescent="0.2">
      <c r="A5" s="12" t="s">
        <v>31</v>
      </c>
      <c r="B5" s="112" t="s">
        <v>57</v>
      </c>
      <c r="C5" s="112" t="s">
        <v>57</v>
      </c>
      <c r="D5" s="112" t="s">
        <v>69</v>
      </c>
      <c r="E5" s="112" t="s">
        <v>69</v>
      </c>
      <c r="F5" s="112" t="s">
        <v>57</v>
      </c>
      <c r="G5" s="112" t="s">
        <v>69</v>
      </c>
      <c r="H5" s="112" t="s">
        <v>69</v>
      </c>
      <c r="I5" s="112" t="s">
        <v>57</v>
      </c>
      <c r="J5" s="112" t="s">
        <v>57</v>
      </c>
      <c r="K5" s="112" t="s">
        <v>69</v>
      </c>
    </row>
    <row r="6" spans="1:11" x14ac:dyDescent="0.2">
      <c r="A6" s="12" t="s">
        <v>36</v>
      </c>
      <c r="B6" s="112" t="s">
        <v>69</v>
      </c>
      <c r="C6" s="112" t="s">
        <v>69</v>
      </c>
      <c r="D6" s="112" t="s">
        <v>84</v>
      </c>
      <c r="E6" s="112" t="s">
        <v>84</v>
      </c>
      <c r="F6" s="112" t="s">
        <v>69</v>
      </c>
      <c r="G6" s="112" t="s">
        <v>84</v>
      </c>
      <c r="H6" s="112" t="s">
        <v>84</v>
      </c>
      <c r="I6" s="112" t="s">
        <v>69</v>
      </c>
      <c r="J6" s="112" t="s">
        <v>69</v>
      </c>
      <c r="K6" s="112" t="s">
        <v>84</v>
      </c>
    </row>
    <row r="7" spans="1:11" x14ac:dyDescent="0.2">
      <c r="A7" s="12" t="s">
        <v>41</v>
      </c>
      <c r="B7" s="112" t="s">
        <v>326</v>
      </c>
      <c r="C7" s="112" t="s">
        <v>326</v>
      </c>
      <c r="D7" s="112" t="s">
        <v>326</v>
      </c>
      <c r="E7" s="112" t="s">
        <v>326</v>
      </c>
      <c r="F7" s="112" t="s">
        <v>84</v>
      </c>
      <c r="G7" s="112" t="s">
        <v>326</v>
      </c>
      <c r="H7" s="112" t="s">
        <v>326</v>
      </c>
      <c r="I7" s="112" t="s">
        <v>326</v>
      </c>
      <c r="J7" s="112" t="s">
        <v>84</v>
      </c>
      <c r="K7" s="112" t="s">
        <v>326</v>
      </c>
    </row>
    <row r="8" spans="1:11" x14ac:dyDescent="0.2">
      <c r="A8" s="12" t="s">
        <v>48</v>
      </c>
      <c r="B8" s="112" t="s">
        <v>106</v>
      </c>
      <c r="C8" s="112" t="s">
        <v>106</v>
      </c>
      <c r="D8" s="112" t="s">
        <v>106</v>
      </c>
      <c r="E8" s="112" t="s">
        <v>106</v>
      </c>
      <c r="F8" s="112" t="s">
        <v>326</v>
      </c>
      <c r="G8" s="112" t="s">
        <v>106</v>
      </c>
      <c r="H8" s="112" t="s">
        <v>106</v>
      </c>
      <c r="I8" s="112" t="s">
        <v>106</v>
      </c>
      <c r="J8" s="112" t="s">
        <v>326</v>
      </c>
      <c r="K8" s="112" t="s">
        <v>106</v>
      </c>
    </row>
    <row r="9" spans="1:11" x14ac:dyDescent="0.2">
      <c r="A9" s="12" t="s">
        <v>55</v>
      </c>
      <c r="B9" s="112" t="s">
        <v>327</v>
      </c>
      <c r="C9" s="112" t="s">
        <v>327</v>
      </c>
      <c r="D9" s="112" t="s">
        <v>100</v>
      </c>
      <c r="E9" s="112" t="s">
        <v>262</v>
      </c>
      <c r="F9" s="112" t="s">
        <v>106</v>
      </c>
      <c r="G9" s="112" t="s">
        <v>327</v>
      </c>
      <c r="H9" s="112" t="s">
        <v>327</v>
      </c>
      <c r="I9" s="112" t="s">
        <v>327</v>
      </c>
      <c r="J9" s="112" t="s">
        <v>106</v>
      </c>
      <c r="K9" s="112" t="s">
        <v>327</v>
      </c>
    </row>
    <row r="10" spans="1:11" x14ac:dyDescent="0.2">
      <c r="A10" s="12" t="s">
        <v>61</v>
      </c>
      <c r="B10" s="112" t="s">
        <v>100</v>
      </c>
      <c r="C10" s="112" t="s">
        <v>100</v>
      </c>
      <c r="D10" s="112" t="s">
        <v>330</v>
      </c>
      <c r="E10" s="112" t="s">
        <v>100</v>
      </c>
      <c r="F10" s="112" t="s">
        <v>327</v>
      </c>
      <c r="G10" s="112" t="s">
        <v>100</v>
      </c>
      <c r="H10" s="112" t="s">
        <v>100</v>
      </c>
      <c r="I10" s="112" t="s">
        <v>100</v>
      </c>
      <c r="J10" s="112" t="s">
        <v>327</v>
      </c>
      <c r="K10" s="112" t="s">
        <v>100</v>
      </c>
    </row>
    <row r="11" spans="1:11" x14ac:dyDescent="0.2">
      <c r="A11" s="12" t="s">
        <v>67</v>
      </c>
      <c r="B11" s="112" t="s">
        <v>330</v>
      </c>
      <c r="C11" s="112" t="s">
        <v>330</v>
      </c>
      <c r="D11" s="112" t="s">
        <v>114</v>
      </c>
      <c r="E11" s="112" t="s">
        <v>330</v>
      </c>
      <c r="F11" s="112" t="s">
        <v>100</v>
      </c>
      <c r="G11" s="112" t="s">
        <v>330</v>
      </c>
      <c r="H11" s="112" t="s">
        <v>330</v>
      </c>
      <c r="I11" s="112" t="s">
        <v>330</v>
      </c>
      <c r="J11" s="112" t="s">
        <v>114</v>
      </c>
      <c r="K11" s="112" t="s">
        <v>330</v>
      </c>
    </row>
    <row r="12" spans="1:11" x14ac:dyDescent="0.2">
      <c r="A12" s="12" t="s">
        <v>74</v>
      </c>
      <c r="B12" s="112" t="s">
        <v>328</v>
      </c>
      <c r="C12" s="112" t="s">
        <v>114</v>
      </c>
      <c r="D12" s="112" t="s">
        <v>92</v>
      </c>
      <c r="E12" s="112" t="s">
        <v>114</v>
      </c>
      <c r="F12" s="112" t="s">
        <v>330</v>
      </c>
      <c r="G12" s="112" t="s">
        <v>114</v>
      </c>
      <c r="H12" s="112" t="s">
        <v>114</v>
      </c>
      <c r="I12" s="112" t="s">
        <v>114</v>
      </c>
      <c r="J12" s="112" t="s">
        <v>92</v>
      </c>
      <c r="K12" s="112" t="s">
        <v>114</v>
      </c>
    </row>
    <row r="13" spans="1:11" x14ac:dyDescent="0.2">
      <c r="A13" s="102"/>
      <c r="B13" s="112" t="s">
        <v>92</v>
      </c>
      <c r="C13" s="112" t="s">
        <v>92</v>
      </c>
      <c r="D13" s="112" t="s">
        <v>79</v>
      </c>
      <c r="E13" s="112" t="s">
        <v>92</v>
      </c>
      <c r="F13" s="112" t="s">
        <v>114</v>
      </c>
      <c r="G13" s="112" t="s">
        <v>92</v>
      </c>
      <c r="H13" s="112"/>
      <c r="I13" s="112" t="s">
        <v>92</v>
      </c>
      <c r="J13" s="112" t="s">
        <v>79</v>
      </c>
      <c r="K13" s="112" t="s">
        <v>92</v>
      </c>
    </row>
    <row r="14" spans="1:11" x14ac:dyDescent="0.2">
      <c r="B14" s="112" t="s">
        <v>79</v>
      </c>
      <c r="C14" s="112" t="s">
        <v>79</v>
      </c>
      <c r="D14" s="112"/>
      <c r="E14" s="112" t="s">
        <v>79</v>
      </c>
      <c r="F14" s="112" t="s">
        <v>92</v>
      </c>
      <c r="G14" s="112" t="s">
        <v>79</v>
      </c>
      <c r="H14" s="112"/>
      <c r="I14" s="112" t="s">
        <v>79</v>
      </c>
      <c r="K14" s="112" t="s">
        <v>79</v>
      </c>
    </row>
    <row r="15" spans="1:11" x14ac:dyDescent="0.2">
      <c r="A15" s="113"/>
      <c r="B15" s="112" t="s">
        <v>331</v>
      </c>
      <c r="C15" s="112" t="s">
        <v>331</v>
      </c>
      <c r="D15" s="112"/>
      <c r="E15" s="112"/>
      <c r="F15" s="112" t="s">
        <v>79</v>
      </c>
      <c r="G15" s="112"/>
      <c r="H15" s="112"/>
      <c r="I15" s="10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Pathways</vt:lpstr>
      <vt:lpstr>Manuals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 Lisa</dc:creator>
  <cp:lastModifiedBy>Butler Carter</cp:lastModifiedBy>
  <dcterms:created xsi:type="dcterms:W3CDTF">2019-10-04T19:42:21Z</dcterms:created>
  <dcterms:modified xsi:type="dcterms:W3CDTF">2021-07-25T15:34:41Z</dcterms:modified>
</cp:coreProperties>
</file>